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05" windowWidth="20100" windowHeight="10635"/>
  </bookViews>
  <sheets>
    <sheet name="стр.1" sheetId="1" r:id="rId1"/>
  </sheets>
  <definedNames>
    <definedName name="_xlnm.Print_Titles" localSheetId="0">стр.1!$5:$9</definedName>
    <definedName name="_xlnm.Print_Area" localSheetId="0">стр.1!$A$1:$J$753</definedName>
  </definedNames>
  <calcPr calcId="145621"/>
</workbook>
</file>

<file path=xl/calcChain.xml><?xml version="1.0" encoding="utf-8"?>
<calcChain xmlns="http://schemas.openxmlformats.org/spreadsheetml/2006/main">
  <c r="G598" i="1" l="1"/>
  <c r="H748" i="1" l="1"/>
  <c r="G693" i="1"/>
  <c r="H674" i="1"/>
  <c r="G635" i="1"/>
  <c r="H619" i="1"/>
  <c r="H569" i="1"/>
  <c r="G395" i="1"/>
  <c r="H373" i="1"/>
  <c r="G373" i="1"/>
  <c r="G372" i="1"/>
  <c r="G371" i="1"/>
  <c r="H369" i="1"/>
  <c r="H255" i="1"/>
  <c r="H228" i="1"/>
  <c r="H229" i="1"/>
  <c r="H157" i="1"/>
  <c r="H161" i="1"/>
  <c r="H169" i="1"/>
  <c r="H92" i="1"/>
  <c r="H88" i="1"/>
  <c r="G88" i="1"/>
  <c r="G696" i="1" l="1"/>
  <c r="G692" i="1"/>
  <c r="G691" i="1"/>
  <c r="G694" i="1"/>
  <c r="G587" i="1" l="1"/>
  <c r="H587" i="1"/>
  <c r="G740" i="1" l="1"/>
  <c r="G12" i="1" l="1"/>
  <c r="H588" i="1" l="1"/>
  <c r="G586" i="1"/>
  <c r="H125" i="1"/>
  <c r="H121" i="1"/>
  <c r="G229" i="1" l="1"/>
  <c r="G228" i="1"/>
  <c r="H753" i="1"/>
  <c r="H739" i="1"/>
  <c r="H747" i="1"/>
  <c r="H746" i="1"/>
  <c r="H745" i="1"/>
  <c r="H689" i="1"/>
  <c r="H679" i="1"/>
  <c r="H676" i="1"/>
  <c r="H677" i="1"/>
  <c r="H678" i="1"/>
  <c r="H675" i="1"/>
  <c r="G674" i="1"/>
  <c r="G675" i="1"/>
  <c r="G676" i="1"/>
  <c r="G677" i="1"/>
  <c r="G678" i="1"/>
  <c r="G679" i="1"/>
  <c r="H591" i="1"/>
  <c r="H570" i="1"/>
  <c r="H568" i="1"/>
  <c r="H567" i="1"/>
  <c r="H563" i="1"/>
  <c r="H562" i="1"/>
  <c r="H561" i="1"/>
  <c r="H560" i="1"/>
  <c r="H559" i="1"/>
  <c r="H396" i="1" l="1"/>
  <c r="H395" i="1"/>
  <c r="H375" i="1"/>
  <c r="H324" i="1"/>
  <c r="H241" i="1"/>
  <c r="H177" i="1"/>
  <c r="H170" i="1"/>
  <c r="H168" i="1"/>
  <c r="H167" i="1"/>
  <c r="H166" i="1"/>
  <c r="H165" i="1"/>
  <c r="H164" i="1"/>
  <c r="H163" i="1"/>
  <c r="H162" i="1"/>
  <c r="H160" i="1"/>
  <c r="H159" i="1"/>
  <c r="H158" i="1"/>
  <c r="H156" i="1"/>
  <c r="H155" i="1"/>
  <c r="H154" i="1"/>
  <c r="H153" i="1"/>
  <c r="H122" i="1"/>
  <c r="H11" i="1"/>
  <c r="G695" i="1" l="1"/>
  <c r="G651" i="1" l="1"/>
  <c r="G298" i="1" l="1"/>
  <c r="G440" i="1" l="1"/>
  <c r="G252" i="1" l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11" i="1" l="1"/>
  <c r="G279" i="1"/>
  <c r="G278" i="1"/>
  <c r="G277" i="1"/>
  <c r="G276" i="1"/>
  <c r="G275" i="1"/>
  <c r="G274" i="1"/>
  <c r="G273" i="1"/>
  <c r="G272" i="1"/>
  <c r="G271" i="1"/>
  <c r="G368" i="1" l="1"/>
  <c r="G367" i="1"/>
  <c r="G299" i="1" l="1"/>
  <c r="G328" i="1" l="1"/>
  <c r="G327" i="1"/>
  <c r="G326" i="1"/>
  <c r="G325" i="1"/>
  <c r="G324" i="1"/>
  <c r="G92" i="1" l="1"/>
  <c r="G91" i="1"/>
  <c r="G90" i="1"/>
  <c r="G89" i="1"/>
  <c r="G564" i="1" l="1"/>
  <c r="G563" i="1"/>
  <c r="G562" i="1"/>
  <c r="G561" i="1"/>
  <c r="G560" i="1"/>
  <c r="G559" i="1"/>
  <c r="G595" i="1"/>
  <c r="G397" i="1" l="1"/>
  <c r="G396" i="1"/>
  <c r="G257" i="1" l="1"/>
  <c r="G256" i="1"/>
  <c r="G255" i="1"/>
  <c r="G254" i="1"/>
  <c r="G452" i="1" l="1"/>
  <c r="G451" i="1"/>
  <c r="G450" i="1"/>
  <c r="G449" i="1"/>
  <c r="G448" i="1"/>
  <c r="G447" i="1"/>
  <c r="G446" i="1"/>
  <c r="G445" i="1"/>
  <c r="G444" i="1"/>
  <c r="G443" i="1"/>
  <c r="G442" i="1"/>
  <c r="G441" i="1"/>
  <c r="G177" i="1" l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556" i="1" l="1"/>
  <c r="G554" i="1"/>
  <c r="G552" i="1"/>
  <c r="G550" i="1"/>
  <c r="G689" i="1" l="1"/>
  <c r="G688" i="1"/>
  <c r="G687" i="1"/>
  <c r="G686" i="1"/>
  <c r="G685" i="1"/>
  <c r="G684" i="1"/>
  <c r="G683" i="1"/>
  <c r="G682" i="1"/>
  <c r="G681" i="1"/>
  <c r="G650" i="1" l="1"/>
  <c r="G596" i="1"/>
  <c r="G602" i="1"/>
  <c r="G601" i="1"/>
  <c r="G600" i="1"/>
  <c r="G599" i="1"/>
  <c r="G594" i="1" l="1"/>
  <c r="G592" i="1"/>
  <c r="G591" i="1"/>
  <c r="G590" i="1"/>
  <c r="G589" i="1"/>
  <c r="G588" i="1"/>
  <c r="G136" i="1" l="1"/>
  <c r="G137" i="1"/>
  <c r="G138" i="1"/>
  <c r="G135" i="1"/>
  <c r="G125" i="1"/>
  <c r="G124" i="1"/>
  <c r="G122" i="1"/>
  <c r="G123" i="1"/>
  <c r="G121" i="1"/>
  <c r="H119" i="1" l="1"/>
  <c r="H118" i="1"/>
  <c r="H115" i="1"/>
  <c r="H113" i="1"/>
  <c r="H108" i="1"/>
  <c r="H106" i="1"/>
  <c r="H105" i="1"/>
  <c r="H104" i="1"/>
  <c r="H102" i="1"/>
  <c r="H101" i="1"/>
  <c r="H100" i="1"/>
  <c r="H99" i="1"/>
  <c r="H97" i="1"/>
  <c r="H96" i="1"/>
  <c r="H95" i="1"/>
  <c r="H94" i="1"/>
  <c r="G80" i="1" l="1"/>
  <c r="H79" i="1" l="1"/>
  <c r="H78" i="1"/>
  <c r="H51" i="1"/>
  <c r="H58" i="1"/>
  <c r="H57" i="1"/>
  <c r="H56" i="1"/>
  <c r="H54" i="1"/>
  <c r="H53" i="1"/>
  <c r="H47" i="1"/>
  <c r="H38" i="1"/>
  <c r="H37" i="1"/>
  <c r="H36" i="1"/>
  <c r="H35" i="1"/>
  <c r="H34" i="1"/>
  <c r="H31" i="1"/>
  <c r="H30" i="1"/>
  <c r="H29" i="1"/>
  <c r="H28" i="1"/>
  <c r="H27" i="1"/>
  <c r="H15" i="1"/>
  <c r="H14" i="1"/>
  <c r="G102" i="1" l="1"/>
  <c r="G727" i="1" l="1"/>
  <c r="G716" i="1" l="1"/>
  <c r="G715" i="1"/>
  <c r="G714" i="1"/>
  <c r="G713" i="1"/>
  <c r="G712" i="1"/>
  <c r="G656" i="1" l="1"/>
  <c r="G655" i="1"/>
  <c r="G330" i="1" l="1"/>
  <c r="G392" i="1" l="1"/>
  <c r="G393" i="1"/>
  <c r="G606" i="1"/>
  <c r="G605" i="1"/>
  <c r="G583" i="1" l="1"/>
  <c r="G578" i="1"/>
  <c r="G576" i="1"/>
  <c r="G575" i="1"/>
  <c r="G574" i="1"/>
  <c r="G573" i="1"/>
  <c r="G486" i="1" l="1"/>
  <c r="G548" i="1"/>
  <c r="G547" i="1"/>
  <c r="G546" i="1"/>
  <c r="G545" i="1"/>
  <c r="F543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7" i="1"/>
  <c r="G525" i="1"/>
  <c r="G524" i="1"/>
  <c r="G523" i="1"/>
  <c r="G522" i="1"/>
  <c r="G520" i="1"/>
  <c r="G519" i="1"/>
  <c r="G518" i="1"/>
  <c r="G517" i="1"/>
  <c r="G515" i="1"/>
  <c r="G514" i="1"/>
  <c r="G512" i="1"/>
  <c r="G511" i="1"/>
  <c r="G510" i="1"/>
  <c r="G508" i="1"/>
  <c r="G507" i="1"/>
  <c r="G506" i="1"/>
  <c r="G504" i="1"/>
  <c r="G503" i="1"/>
  <c r="G502" i="1"/>
  <c r="G501" i="1"/>
  <c r="G500" i="1"/>
  <c r="G496" i="1"/>
  <c r="G495" i="1"/>
  <c r="G494" i="1"/>
  <c r="G493" i="1"/>
  <c r="G492" i="1"/>
  <c r="G491" i="1"/>
  <c r="G490" i="1"/>
  <c r="G489" i="1"/>
  <c r="G488" i="1"/>
  <c r="G487" i="1"/>
  <c r="G485" i="1"/>
  <c r="G484" i="1"/>
  <c r="G483" i="1"/>
  <c r="G482" i="1"/>
  <c r="G481" i="1"/>
  <c r="G480" i="1"/>
  <c r="G479" i="1"/>
  <c r="G478" i="1"/>
  <c r="G477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2" i="1"/>
  <c r="G460" i="1"/>
  <c r="G459" i="1"/>
  <c r="G458" i="1"/>
  <c r="G457" i="1"/>
  <c r="G456" i="1"/>
  <c r="G455" i="1"/>
  <c r="G454" i="1"/>
  <c r="G543" i="1" l="1"/>
  <c r="G119" i="1"/>
  <c r="G118" i="1"/>
  <c r="G117" i="1"/>
  <c r="G116" i="1"/>
  <c r="G115" i="1"/>
  <c r="G113" i="1"/>
  <c r="G112" i="1"/>
  <c r="G111" i="1"/>
  <c r="G110" i="1"/>
  <c r="G108" i="1"/>
  <c r="G107" i="1"/>
  <c r="G106" i="1"/>
  <c r="G105" i="1"/>
  <c r="G104" i="1"/>
  <c r="G101" i="1"/>
  <c r="G100" i="1"/>
  <c r="G99" i="1"/>
  <c r="G98" i="1"/>
  <c r="G97" i="1"/>
  <c r="G96" i="1"/>
  <c r="G95" i="1"/>
  <c r="G94" i="1"/>
  <c r="G438" i="1" l="1"/>
  <c r="G437" i="1"/>
  <c r="G435" i="1"/>
  <c r="G434" i="1"/>
  <c r="G432" i="1"/>
  <c r="G431" i="1"/>
  <c r="G430" i="1"/>
  <c r="G428" i="1"/>
  <c r="G427" i="1"/>
  <c r="G426" i="1"/>
  <c r="G425" i="1"/>
  <c r="G424" i="1"/>
  <c r="G422" i="1"/>
  <c r="G421" i="1"/>
  <c r="G420" i="1"/>
  <c r="G419" i="1"/>
  <c r="G418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22" i="1" l="1"/>
  <c r="G321" i="1"/>
  <c r="G320" i="1"/>
  <c r="G319" i="1"/>
  <c r="G318" i="1"/>
  <c r="G316" i="1"/>
  <c r="G315" i="1"/>
  <c r="G314" i="1"/>
  <c r="G313" i="1"/>
  <c r="G311" i="1"/>
  <c r="G310" i="1"/>
  <c r="G309" i="1"/>
  <c r="G308" i="1"/>
  <c r="G307" i="1"/>
  <c r="G305" i="1"/>
  <c r="G304" i="1"/>
  <c r="G303" i="1"/>
  <c r="G302" i="1"/>
  <c r="G301" i="1"/>
  <c r="G296" i="1"/>
  <c r="G295" i="1"/>
  <c r="G293" i="1"/>
  <c r="G292" i="1"/>
  <c r="G291" i="1"/>
  <c r="G290" i="1"/>
  <c r="G288" i="1"/>
  <c r="G287" i="1"/>
  <c r="G286" i="1"/>
  <c r="G285" i="1"/>
  <c r="G284" i="1"/>
  <c r="G283" i="1"/>
  <c r="G282" i="1"/>
  <c r="G281" i="1"/>
  <c r="F269" i="1"/>
  <c r="E269" i="1"/>
  <c r="D269" i="1"/>
  <c r="G268" i="1"/>
  <c r="F267" i="1"/>
  <c r="E267" i="1"/>
  <c r="D267" i="1"/>
  <c r="G266" i="1"/>
  <c r="F265" i="1"/>
  <c r="E265" i="1"/>
  <c r="D265" i="1"/>
  <c r="G264" i="1"/>
  <c r="G262" i="1"/>
  <c r="G261" i="1"/>
  <c r="G260" i="1"/>
  <c r="G259" i="1"/>
  <c r="G225" i="1"/>
  <c r="G224" i="1"/>
  <c r="G222" i="1"/>
  <c r="G221" i="1"/>
  <c r="G219" i="1"/>
  <c r="G218" i="1"/>
  <c r="G217" i="1"/>
  <c r="G216" i="1"/>
  <c r="G214" i="1"/>
  <c r="G213" i="1"/>
  <c r="G209" i="1"/>
  <c r="G208" i="1"/>
  <c r="G207" i="1"/>
  <c r="G206" i="1"/>
  <c r="G205" i="1"/>
  <c r="G204" i="1"/>
  <c r="G203" i="1"/>
  <c r="G202" i="1"/>
  <c r="G201" i="1"/>
  <c r="G199" i="1"/>
  <c r="G198" i="1"/>
  <c r="G196" i="1"/>
  <c r="G195" i="1"/>
  <c r="G193" i="1"/>
  <c r="G191" i="1"/>
  <c r="G189" i="1"/>
  <c r="G186" i="1"/>
  <c r="G185" i="1"/>
  <c r="G184" i="1"/>
  <c r="G183" i="1"/>
  <c r="G181" i="1"/>
  <c r="G180" i="1"/>
  <c r="G179" i="1"/>
  <c r="G150" i="1"/>
  <c r="G148" i="1"/>
  <c r="G147" i="1"/>
  <c r="G146" i="1"/>
  <c r="G145" i="1"/>
  <c r="G144" i="1"/>
  <c r="G143" i="1"/>
  <c r="G142" i="1"/>
  <c r="G141" i="1"/>
  <c r="G140" i="1"/>
  <c r="G82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1" i="1"/>
  <c r="G60" i="1"/>
  <c r="G86" i="1"/>
  <c r="G58" i="1"/>
  <c r="G57" i="1"/>
  <c r="G56" i="1"/>
  <c r="G54" i="1"/>
  <c r="G53" i="1"/>
  <c r="G51" i="1"/>
  <c r="G15" i="1"/>
  <c r="G16" i="1"/>
  <c r="G14" i="1"/>
  <c r="H82" i="1" l="1"/>
  <c r="G269" i="1"/>
  <c r="G265" i="1"/>
  <c r="G267" i="1"/>
</calcChain>
</file>

<file path=xl/sharedStrings.xml><?xml version="1.0" encoding="utf-8"?>
<sst xmlns="http://schemas.openxmlformats.org/spreadsheetml/2006/main" count="2437" uniqueCount="1251">
  <si>
    <t>план</t>
  </si>
  <si>
    <t>факт</t>
  </si>
  <si>
    <t>№ 
п/п</t>
  </si>
  <si>
    <t>2</t>
  </si>
  <si>
    <t>1</t>
  </si>
  <si>
    <t>% выполнения</t>
  </si>
  <si>
    <t>Таблица № 1</t>
  </si>
  <si>
    <t>Количество новых производств, открытых на территории Калужской области (нарастающим итогом)</t>
  </si>
  <si>
    <t>ед.</t>
  </si>
  <si>
    <t>3</t>
  </si>
  <si>
    <t>тыс. рабочих мест</t>
  </si>
  <si>
    <t>Объем инвестиций резидентов особых экономических зон (нарастающим итогом)</t>
  </si>
  <si>
    <t>млрд. руб.</t>
  </si>
  <si>
    <t>-</t>
  </si>
  <si>
    <t>Инвестиции в основной капитал без учета бюджетных средств на душу населения</t>
  </si>
  <si>
    <t xml:space="preserve">Отношение числа высокопроизводительных рабочих мест к среднегодовой численности занятого населения в Калужской области </t>
  </si>
  <si>
    <t>тыс. руб.</t>
  </si>
  <si>
    <t>%</t>
  </si>
  <si>
    <t>Справочно: значения среднероссийского показателя, показателя по Центральному федеральному округу (при наличии)</t>
  </si>
  <si>
    <t>Доля электронного документооборота при осуществлении государственных и муниципальных закупок в сфере контрактной системы от общего документооборота в данной сфере</t>
  </si>
  <si>
    <t>процентных пунктов</t>
  </si>
  <si>
    <t xml:space="preserve">Транспортная подвижность населения области в межмуниципальном сообщении </t>
  </si>
  <si>
    <t>пасс. км в год на 1 жителя области</t>
  </si>
  <si>
    <t>Количество выполненных рейсов в год:</t>
  </si>
  <si>
    <t>автомобильным транспортом</t>
  </si>
  <si>
    <t>железнодорожным транспортом</t>
  </si>
  <si>
    <t>Количество ежегодно перевезенных пассажиров</t>
  </si>
  <si>
    <t>4</t>
  </si>
  <si>
    <t>5</t>
  </si>
  <si>
    <t>6</t>
  </si>
  <si>
    <t>железнодорожным транспортом обучающихся</t>
  </si>
  <si>
    <t>Подпрограмма 1 "Формирование благоприятной инвестиционной среды в Калужской области"</t>
  </si>
  <si>
    <t>Подпрограмма 5 "Организация транпортного обслуживания населения на территории Калужской области"</t>
  </si>
  <si>
    <t xml:space="preserve">Отклонение фактических показателей развития экономики от прогнозируемых в предыдущем году (не более) </t>
  </si>
  <si>
    <t xml:space="preserve">Темп роста объёма отгруженной продукции организациями-производителями композиционных материалов и изделий из них
</t>
  </si>
  <si>
    <t>Более высокая стоимость  композиционных материалов и изделий по сравнению с традиционными материалами, необходимость закупок иностранного оборудования и технологий для их производства</t>
  </si>
  <si>
    <t>Корректировка инвестиционных программ организаций, планирующих размещение производств в ОЭЗ, связанная со сложившейся экономической ситуацией во второй половине 2014 года</t>
  </si>
  <si>
    <t>Количество новых рабочих мест,  созданных в Калужской области (нарастающим итогом)</t>
  </si>
  <si>
    <t>Доля продукции высокотехнологичных и наукоемких отраслей экономики в валовом региональном продукте</t>
  </si>
  <si>
    <t>Темп роста объема отгруженных товаров собственного производства, выполненных работ и услуг собственными силами промышленными предприятиями Калужской области</t>
  </si>
  <si>
    <t>Темп снижения удельного расхода электроэнергии на производство отдельных видов продукции, в том числе:</t>
  </si>
  <si>
    <t xml:space="preserve"> 3.1</t>
  </si>
  <si>
    <t>бумага</t>
  </si>
  <si>
    <t>н/д</t>
  </si>
  <si>
    <t xml:space="preserve"> 3.2.</t>
  </si>
  <si>
    <t>литье чугунное</t>
  </si>
  <si>
    <t xml:space="preserve"> 3.3.</t>
  </si>
  <si>
    <t>изделия колбасные</t>
  </si>
  <si>
    <t>тыс. ед.</t>
  </si>
  <si>
    <t>Подпрограмма 4 "Применение композиционных материалов и изделий из в Калужской области"</t>
  </si>
  <si>
    <t>Подпрограмма 2 «Развитие промышленного сектора экономики Калужской области»</t>
  </si>
  <si>
    <t xml:space="preserve">Производство основных видов строительных материалов, изделий и конструкций:
</t>
  </si>
  <si>
    <t>1.1</t>
  </si>
  <si>
    <t>цемент</t>
  </si>
  <si>
    <t>тыс. т</t>
  </si>
  <si>
    <t>1.2</t>
  </si>
  <si>
    <t>стеновые материалы</t>
  </si>
  <si>
    <t>млн шт. усл. к.</t>
  </si>
  <si>
    <t>1.3</t>
  </si>
  <si>
    <t>конструкции и детали сборные железобетонные</t>
  </si>
  <si>
    <t>тыс. куб. м</t>
  </si>
  <si>
    <t>1.4</t>
  </si>
  <si>
    <t>панели и другие конструкции крупнопанельного домостроения (КПД)</t>
  </si>
  <si>
    <t>1.5</t>
  </si>
  <si>
    <t>нерудные строительные материалы</t>
  </si>
  <si>
    <t>1.6</t>
  </si>
  <si>
    <t>быстровозводимые панельно-каркасные деревянные дома</t>
  </si>
  <si>
    <t>тыс. кв. м</t>
  </si>
  <si>
    <t>Производственные мощности (по крупным и средним предприятиям):</t>
  </si>
  <si>
    <t>2.1</t>
  </si>
  <si>
    <t>2.2</t>
  </si>
  <si>
    <t>2.3</t>
  </si>
  <si>
    <t>2.4</t>
  </si>
  <si>
    <t>панели и другие конструкции крупнопанельного домостроения</t>
  </si>
  <si>
    <t>2.5</t>
  </si>
  <si>
    <t>2.6</t>
  </si>
  <si>
    <t xml:space="preserve"> Ввод производственных мощностей (по крупным и средним предприятиям):</t>
  </si>
  <si>
    <t>3.1</t>
  </si>
  <si>
    <t>3.2</t>
  </si>
  <si>
    <t>3.3</t>
  </si>
  <si>
    <t xml:space="preserve">тыс. куб. м </t>
  </si>
  <si>
    <t>3.4</t>
  </si>
  <si>
    <t>3.5</t>
  </si>
  <si>
    <t>3.6</t>
  </si>
  <si>
    <t>в % к спросу</t>
  </si>
  <si>
    <t>Подпрограмма 3 "Развитие промышленности строительных материалов и индустриального домостроения в Калужской области"</t>
  </si>
  <si>
    <t>Доля магазинов, применяющих безналичную систему оплаты за товар</t>
  </si>
  <si>
    <t>Доля магазинов, практикующих самообслуживание покупателей</t>
  </si>
  <si>
    <t>Степень достижения суммарного норматива минимальной обеспеченности населения площадью торговых объектов по территориям, где обеспеченность населения площадью торговых объектов меньше установленного значения суммарного норматива,</t>
  </si>
  <si>
    <t>в том числе:</t>
  </si>
  <si>
    <t>Износковский район</t>
  </si>
  <si>
    <t>Мосальский район</t>
  </si>
  <si>
    <t>Думиничский район</t>
  </si>
  <si>
    <t>Перемышльский район</t>
  </si>
  <si>
    <t>Барятинский район</t>
  </si>
  <si>
    <t>Ферзиковский район</t>
  </si>
  <si>
    <t>Ульяновский район</t>
  </si>
  <si>
    <t>Доля продовольственных товаров местных производителей в товарообороте розничных торговых сетей всего, в том числе:</t>
  </si>
  <si>
    <t>- хлеб и хлебобулочные изделия</t>
  </si>
  <si>
    <t>- молоко и молочная продукция</t>
  </si>
  <si>
    <t>- мясо, колбасные изделия, мясные полуфабрикаты</t>
  </si>
  <si>
    <t xml:space="preserve">Подпрограмма 6 «Развитие торговли в Калужской области» </t>
  </si>
  <si>
    <t>Подпрограмма 7. «Улучшение условий и охраны труда в организациях Калужской области»</t>
  </si>
  <si>
    <t xml:space="preserve">Отмена части движения электропоездов, в связи с капитальным ремонтом верхнего строения пути в Московском и Брянском направлениях </t>
  </si>
  <si>
    <r>
      <t>У</t>
    </r>
    <r>
      <rPr>
        <sz val="10"/>
        <rFont val="Times New Roman"/>
        <family val="1"/>
        <charset val="204"/>
      </rPr>
      <t xml:space="preserve">дельный вес работников, занятых в условиях, не отвечающих гигиеническим нормативам условий труда, в списочной численности занятых в экономике </t>
    </r>
  </si>
  <si>
    <r>
      <t>К</t>
    </r>
    <r>
      <rPr>
        <sz val="10"/>
        <rFont val="Times New Roman"/>
        <family val="1"/>
        <charset val="204"/>
      </rPr>
      <t xml:space="preserve">оличество рабочих мест, прошедших государственную экспертизу качества проведения аттестации рабочих мест по условиям труда (специальную оценку условий труда) </t>
    </r>
  </si>
  <si>
    <t xml:space="preserve">Доля организаций в сферах теплоснабжения, водоснабжения и водоотведения, утилизации отходов, тарифное решение которым установлено при помощи единой информационно-аналитической системы Калужской области, от общего количества организаций, к которым применяется тарифное регулирование </t>
  </si>
  <si>
    <t>ед. нарастающим итогом</t>
  </si>
  <si>
    <t>Количество организаций, осуществляющих деятельность на территории Калужской области, получивших сертификат доверия на соответствие условий труда требованиям охраны труда</t>
  </si>
  <si>
    <t>Экспертиза не проводилась в связи с отсутствием нормативных правовых актов, регулирующих проведение государственной экспертизы в отношении специальной оценки условий труда</t>
  </si>
  <si>
    <t xml:space="preserve">Государственная программа Калужской области "Управление имущественным комплексом Калужской области" </t>
  </si>
  <si>
    <t xml:space="preserve">Доля муниципальных образований с утвержденными документами территориального планирования и градостроительного зонирования от общего количества муниципалитетов
</t>
  </si>
  <si>
    <t xml:space="preserve">Количество объектов, по которым будет проведена оценка рыночной стоимости
</t>
  </si>
  <si>
    <t xml:space="preserve">Количество объектов, по которым будет проведена техническая инвентаризация </t>
  </si>
  <si>
    <t>Количество объектов, планируемых к приобретению в собственность Калужской области</t>
  </si>
  <si>
    <t xml:space="preserve"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по изъятию в порядке, определенном Федеральным законом "Об обороте земель сельскохозяйственного назначения", в отношении которых будут проведены кадастровые работы
</t>
  </si>
  <si>
    <t>га</t>
  </si>
  <si>
    <t>В 2014 году проводилось межевание в отношении земельных участков, находящихся в собственности Калужской области и подлежащих отнесению к таковой: - площадью 59 га за счет средств областного бюджета; - площадью 371 га за счет средств третьих лиц (землепользователи, арендаторы)</t>
  </si>
  <si>
    <t>Площадь земельных участков сельскохозяйственного назначения, приобретенных в собственность Калужской области, при реализации преимущественного права покупки Калужской областью земли при продаже земель сельскохозяйственного назначения</t>
  </si>
  <si>
    <t>В 2014 году в рамках реализации преимущественного права покупки Калужской области земель сельскохозяйственного назначения министерством экономического развития Калужской области было  приобретено в областную собственность был приобретен земельный участок в рамках процедуры изъятия земельного участка сельскохозяйственного назначения в связи с его ненадлежащим использованием. При планировании показателя не учитывались площади земельных участков, которые возможно приобрести по данной процедуре</t>
  </si>
  <si>
    <t xml:space="preserve">Площадь земельных участков, изъятых, в том числе путем выкупа, для государственных нужд Калужской области
</t>
  </si>
  <si>
    <t>При планировании данного показателя учитывались площади земельных участков, необходимых для строительства автомобильной дороги регионального значения "Южный обход г. Калуги". В связи с тем, что в схему территориального планирования Калужской области были внесены изменения в декабре 2014 года, которые предусматриют размещение указанного объекта регионального значения, работа по изъятию земельных участков будет организована в 2015 году.</t>
  </si>
  <si>
    <t>7</t>
  </si>
  <si>
    <t xml:space="preserve">Количество категорий земель, по которым будет проведена государственная кадастровая оценка
</t>
  </si>
  <si>
    <t>8</t>
  </si>
  <si>
    <t xml:space="preserve">Количество объектов, содержание и охрана которых будет организована
</t>
  </si>
  <si>
    <t>9</t>
  </si>
  <si>
    <t xml:space="preserve">Количество объектов недвижимости, находящихся в собственности Калужской области, в отношении которых предполагается реконструкция
</t>
  </si>
  <si>
    <t>Наличие откорректированной схемы территориального планирования Калужской области</t>
  </si>
  <si>
    <t>Количество муниципальных образований Калужской области, имеющих описанные границы в соответствии с требованиями градостроительного и земельного законодательства</t>
  </si>
  <si>
    <t xml:space="preserve">Отсутствие оплаты контрактов.  Технические проблемы при постановке на кадастровый учет. </t>
  </si>
  <si>
    <t>Государственная программа Калужской области "Обеспечение  доступным и комфортным жильем и коммунальными услугами населения Калужской области"</t>
  </si>
  <si>
    <t>Годовой объем ввода жилья</t>
  </si>
  <si>
    <t>тыс. кв. м общей площади жилья</t>
  </si>
  <si>
    <t>Годовой объем ввода жилья, соответствующего стандартам экономкласса</t>
  </si>
  <si>
    <t>Доля семей, желающих улучшить свои жилищные условия, обеспеченных доступным и комфортным жильем</t>
  </si>
  <si>
    <t>%, нарастающим итогом</t>
  </si>
  <si>
    <t>Снижение средней стоимости одного квадратного метра жилья на первичном рынке с учетом индекса-дефлятора на соответствующий год по виду экономической деятельности "строительство"</t>
  </si>
  <si>
    <t>в % к уровню 2012 года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</si>
  <si>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человек)</t>
  </si>
  <si>
    <t>лет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</si>
  <si>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</t>
  </si>
  <si>
    <t>Количество молодых семей, улучшивших жилищные условия (в том числе с использованием заемных средств) при использовании государственной поддержки</t>
  </si>
  <si>
    <t>кол-во семей</t>
  </si>
  <si>
    <t>Доля ввода жилья в арендных многоквартирных домах от общей площади ввода жилья в многоквартирных дома</t>
  </si>
  <si>
    <t>Количество граждан, переселенных из аварийного жилищного фонда</t>
  </si>
  <si>
    <t>чел.</t>
  </si>
  <si>
    <t xml:space="preserve">Не в  полном объеме  завершены отделочные работы в домах, расположенных на территории муниципального образования «Город Малоярославец»,  в связи с чем сроки  переселения граждан не соблюдены.
</t>
  </si>
  <si>
    <t>10</t>
  </si>
  <si>
    <t>Количество семей, улучшивших жилищные условия с помощью предоставленных ипотечных жилищных кредитов (займов)</t>
  </si>
  <si>
    <t>семей</t>
  </si>
  <si>
    <t>11</t>
  </si>
  <si>
    <t>Объем предоставленных ипотечных кредитов и займов</t>
  </si>
  <si>
    <t>млн. руб</t>
  </si>
  <si>
    <t>12</t>
  </si>
  <si>
    <t>Обеспеченность населения жильем</t>
  </si>
  <si>
    <t>кв. м общей площади жилья на одного чел.</t>
  </si>
  <si>
    <t>кол-во жилых ед. на 1000 чел. населения</t>
  </si>
  <si>
    <t>13</t>
  </si>
  <si>
    <t>Обеспеченность населения жильем для целей коммерческого найма</t>
  </si>
  <si>
    <t>14</t>
  </si>
  <si>
    <t>Коэффициент доступности жилищного фонда коммерческого использования для населения</t>
  </si>
  <si>
    <t>15</t>
  </si>
  <si>
    <t>Площадь земельных участков, предназначенных для жилищного строительства, включенных в региональные адресные перечни земельных участков из земель, находящихся в государственной собственности, государственная собственность на которые не разграничена, в муниципальной собственности, а также предоставленных для жилищного строительства или находящихся в частной собственности</t>
  </si>
  <si>
    <t>16</t>
  </si>
  <si>
    <t>Площадь жилья, находящегося в стадиях разработки документации по планировке территории, проектирования и строительства</t>
  </si>
  <si>
    <t>кв. м</t>
  </si>
  <si>
    <t>17</t>
  </si>
  <si>
    <t>Доля земельных участков, предоставленных для жилищного строительства органами государственной власти Калужской области, органами местного самоуправления или находящихся в частной собственности, обеспеченных инженерной инфраструктурой</t>
  </si>
  <si>
    <t>18</t>
  </si>
  <si>
    <t>Доля земельных участков, на которых планируется или осуществляется жилищное строительство и в отношении которых органами государственной власти Калужской области, органами местного самоуправления разработаны планы освоения</t>
  </si>
  <si>
    <t>19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</si>
  <si>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</si>
  <si>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20</t>
  </si>
  <si>
    <t>Обеспеченность населения централизованными услугами водоснабжения</t>
  </si>
  <si>
    <t>21</t>
  </si>
  <si>
    <t>Обеспеченность населения централизованными услугами водоотведения</t>
  </si>
  <si>
    <t>22</t>
  </si>
  <si>
    <t>23</t>
  </si>
  <si>
    <t>Количество товариществ собственников жилья</t>
  </si>
  <si>
    <t>ед</t>
  </si>
  <si>
    <t>1.</t>
  </si>
  <si>
    <t>Годовой объем ввода жилья при комплексном освоении территорий</t>
  </si>
  <si>
    <t xml:space="preserve">тыс. кв. м общей площади </t>
  </si>
  <si>
    <t xml:space="preserve">Показатель не достигнут по причине отсутствие подготовленных для комплексной жилой застройки земельных участков, имеющих инфраструктурное обеспечение, рассогласованность стратегических планов развития ресурсоснабжающих организаций с территориальными схемами градостроительного планирования.  
</t>
  </si>
  <si>
    <t>2.</t>
  </si>
  <si>
    <t>Обеспеченность населения жильем (на конец года)</t>
  </si>
  <si>
    <t>кв. м. на чел.</t>
  </si>
  <si>
    <t>3.</t>
  </si>
  <si>
    <t>Количество утвержденных документов территориального планирования (на конец года)</t>
  </si>
  <si>
    <t>Подпрограмма 2. "Формирование сбалансированного рынка жилья экономкласса и повышение эффективности обеспечения жильем отдельных категорий граждан"</t>
  </si>
  <si>
    <t>тыс. кв. метров общей площади</t>
  </si>
  <si>
    <t>4.</t>
  </si>
  <si>
    <t>5.</t>
  </si>
  <si>
    <t>Количество граждан - пострадавших соинвесторов строительства жилья, решивших жилищную проблему</t>
  </si>
  <si>
    <t>1+27 (учтенные в 2013 году)</t>
  </si>
  <si>
    <t>Планировалось решить проблемы по жилью в 2013 г. – 5 граждан, в 2014 г. – 27 граждан, в 2013 году проблемы решены по 32 гражданам, а в 2014 году  по 1 гражданину.</t>
  </si>
  <si>
    <t xml:space="preserve">Подпрограмма 3. "Обеспечение жильем молодых семей"
</t>
  </si>
  <si>
    <t xml:space="preserve">Подпрограмма 4. "Развитие арендного фонда жилья в Калужской области - жилье для профессионалов"
</t>
  </si>
  <si>
    <t xml:space="preserve">Годовой объем ввода арендного жилья </t>
  </si>
  <si>
    <t>тыс. кв. м. общей площади жилья</t>
  </si>
  <si>
    <t>Подпрограмма 5. "Кадровое обеспечение задач строительства"</t>
  </si>
  <si>
    <t xml:space="preserve">Количество выпускников  профессиональных учебных  заведений по строительным специальностям очной  формы обучения по  учреждениям:  начальное и среднее профессиональное образование </t>
  </si>
  <si>
    <t>В соответствии с ст.12 и ст.23 Федерального закона  от 02.07.2013 N 185-ФЗ (ред. от 22.12.2014) образовательные программы среднего профессионального образования включают программы подготовки квалифицированных рабочих, служащих и программы подготовки специалистов среднего звена.</t>
  </si>
  <si>
    <t xml:space="preserve">Количество выпускников профессиональных учебных  заведений по строительным специальностям заочной  формы обучения по  учреждениям:  </t>
  </si>
  <si>
    <t xml:space="preserve"> </t>
  </si>
  <si>
    <t>2.1.</t>
  </si>
  <si>
    <t xml:space="preserve">среднего профессионального образования </t>
  </si>
  <si>
    <t>2.2.</t>
  </si>
  <si>
    <t xml:space="preserve">высшего профессионального образования </t>
  </si>
  <si>
    <t>Подпрограмма 6. "Поддержка ипотечного жилищного кредитования"</t>
  </si>
  <si>
    <t xml:space="preserve">Подпрограмма  7. "Чистая вода в Калужской области" </t>
  </si>
  <si>
    <t>Удельный вес проб воды, отбор которых произведен из водопроводной сети и  которые не отвечают гигиеническим нормативам по санитарно-химическим показателям</t>
  </si>
  <si>
    <t>Удельный вес проб   воды, отбор которых   произведен из водопроводной сети и   которые не отвечают    гигиеническим нормативам по микробиологическим показателям</t>
  </si>
  <si>
    <t>Доля уличной   водопроводной сети, нуждающейся в замене</t>
  </si>
  <si>
    <t xml:space="preserve">Доля уличной канализационной сети, нуждающейся в замене </t>
  </si>
  <si>
    <t>Объем сточных вод, пропущенных через очистные сооружения, в общем объеме сточных вод</t>
  </si>
  <si>
    <t>6.</t>
  </si>
  <si>
    <t>Доля сточных вод, очищенных до нормативных значений, в общем объеме сточных вод, пропущенных через очистные сооружения</t>
  </si>
  <si>
    <t>7.</t>
  </si>
  <si>
    <t xml:space="preserve">Доля утечек и неучтенного расхода воды в общем объеме поданной воды
</t>
  </si>
  <si>
    <t>8.</t>
  </si>
  <si>
    <t>9.</t>
  </si>
  <si>
    <t xml:space="preserve">Подпрограмма  8. «Расширение сети газопроводов и строительство объектов газификации на территории Калужской области (газификация Калужской области)» </t>
  </si>
  <si>
    <t xml:space="preserve">Уровень газификации природным газом  
</t>
  </si>
  <si>
    <t> Уровень газификации природным газом в сельской местности</t>
  </si>
  <si>
    <t>Ввод в эксплуатацию межпоселковых и уличных газопроводов</t>
  </si>
  <si>
    <t>км</t>
  </si>
  <si>
    <t>Снижение показателей обусловлено недостаточностью финансирования.</t>
  </si>
  <si>
    <t>Ввод в эксплуатацию котельных</t>
  </si>
  <si>
    <t>шт.</t>
  </si>
  <si>
    <t>Подпрограмма 9. 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</si>
  <si>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Число граждан, вовлеченных в процесс управления многоквартирными домами и принявших участие в проводимых мероприятиях (семинары, круглые столы, конференции) по вопросам управления и эксплуатации жилищного фонда</t>
  </si>
  <si>
    <t>Доля граждан, вовлеченных в процесс управления многоквартирными домами и охваченных процессом правового просвещения в жилищно-коммунальной сфере, от общего числа граждан, представляющих общественные органы управления многоквартирными домами (в расчете один гражданин от одного многоквартирного дома)</t>
  </si>
  <si>
    <t>Число граждан, вовлеченных в процесс управления многоквартирными домами и прошедших обучение по специализированным программам повышения правовой грамотности в сфере жилищно-коммунального хозяйства</t>
  </si>
  <si>
    <r>
      <t xml:space="preserve">Проведение обучения населения Калужской области было запланированно в два этапа. В первом полугодии 2014 года заключен государственный контракт на оказание образовательных услуг на сумму 1563,63 </t>
    </r>
    <r>
      <rPr>
        <sz val="10"/>
        <color indexed="17"/>
        <rFont val="Times New Roman"/>
        <family val="1"/>
        <charset val="204"/>
      </rPr>
      <t xml:space="preserve">тыс. </t>
    </r>
    <r>
      <rPr>
        <sz val="10"/>
        <rFont val="Times New Roman"/>
        <family val="1"/>
        <charset val="204"/>
      </rPr>
      <t>руб. Данные услуги были оказаны в полном объеме. Оплата по данному договору не произведена.                                                             Во втором полугодии был объявлен аналогичный открытый аукцион. Данный аукцион признан несостоявшимся.</t>
    </r>
  </si>
  <si>
    <t>Подпрограмма 10. «Обеспечение государственного строительного надзора и контроля за долевым строительством на территории Калужской области»</t>
  </si>
  <si>
    <t>Количество проведенных проверок по осуществлению государственного строительного надзора, контроля и надзора в области долевого строительства многоквартирных домов и (или) иных объектов недвижимости на территории Калужской области</t>
  </si>
  <si>
    <t>Количество выданных инспекцией ГСН Калужской области заключений о соответствии объекта капитального строительства требованиям технических регламентов (норм и правил), иных нормативных правовых актов и проектной документации</t>
  </si>
  <si>
    <t>По некоторым строившимся (реконструируемым) объектам были приняты решения об отказе в выдаче заключения; по ряду объектов заявления о выдаче заключения были отозваны</t>
  </si>
  <si>
    <t>Подпрограмма 11. «Обеспечение государственного жилищного контроля (надзора) на  территории Калужской области»</t>
  </si>
  <si>
    <t>Площадь обследованного жилищного фонда на предмет выявления нарушений жилищного законодательства</t>
  </si>
  <si>
    <t xml:space="preserve">тыс. кв. м. </t>
  </si>
  <si>
    <t>Выдано исполнительных документов по результатам проведенных мероприятий по контролю за соблюдением жилищного законодательства, законодательства об энергосбережении и о повышении энергетической эффективности</t>
  </si>
  <si>
    <t>Соотношение выданных документов о соответствии (несоответствии) жилых помещений требованиям, предъявляемым к жилым помещениям, к поступившим обращениям об их предоставлении</t>
  </si>
  <si>
    <t>Государственная программа Калужской области "Развитие дорожного хозяйства Калужской области"</t>
  </si>
  <si>
    <t>Доля автомобильных дорог общего пользования регионального или межмуниципального значения, соответствующих  нормативным требованиям к транспортно-эксплуатационным показателям</t>
  </si>
  <si>
    <t>—</t>
  </si>
  <si>
    <t>Статистические данные на 01.01.2015 года не сформированы. На 01.01.2014 по России - 36,77 %, по ЦФО - 37,57 %</t>
  </si>
  <si>
    <t xml:space="preserve">Протяженность автомобильных дорог общего пользования регионального или межмуниципального значения, введенных в эксплуатацию после строительства и реконструкции </t>
  </si>
  <si>
    <t xml:space="preserve">км </t>
  </si>
  <si>
    <t xml:space="preserve">Протяженность автомобильных дорог общего пользования регионального или межмуниципального значения, введенных в эксплуатацию после ремонта и капитального ремонта  </t>
  </si>
  <si>
    <t xml:space="preserve">Причиной отклонения фактического значения показателя от планового является неисполнение подрядной организацией обязательств по контракту. Ввод объекта в эксплуатацию запланирован на 2015 год  </t>
  </si>
  <si>
    <t xml:space="preserve">Протяженность искусственных дорожных сооружений на автомобильных дорогах общего пользования регионального или межмуниципального значения, введенных в эксплуатацию после ремонта и капитального ремонта  </t>
  </si>
  <si>
    <t>пог.м</t>
  </si>
  <si>
    <t>Число лиц, погибших в ДТП</t>
  </si>
  <si>
    <t>На автомобильных дорогах регионального или межмуниципального значения данный показатель составил в 2014 году - 88 чел., в 2013 году - 94 чел. Эффект от мероприятий, направленных в том числе на обеспечение безопасности на автодорогах федерального и местного значения, ожидается в последующие годы.</t>
  </si>
  <si>
    <t>Согласно отчету о результатах реализации федеральной целевой программы "Повышение безопасности дорожного движения в 2013-2020 годах" в 2014 году показатель по России - 26850 чел. По оперативным данным ГИБДД УМВД России по Калужской области показатель по ЦФО - 7371 чел.</t>
  </si>
  <si>
    <t>Снижение числа лиц, погибших в ДТП, по отношению к 2012 году</t>
  </si>
  <si>
    <t>На автомобильных дорогах регионального или межмуниципального значения в 2014 году снижение данного показателя к показателю 2012 года составило 77,9%,  в 2013 году к показателю 2012 года снижение - 83,2 % .Эффект от мероприятий, направленных в том числе на обеспечение безопасности на автодорогах федерального и местного значения, ожидается в последующие годы.</t>
  </si>
  <si>
    <t>Согласно отчету о результатах реализации федеральной целевой программы "Повышение безопасности дорожного движения в 2013-2020 годах" в 2014 году показатель по России - 95,9 %.  По оперативным данным ГИБДД УМВД России по Калужской области показатель по ЦФО - 99,1%</t>
  </si>
  <si>
    <t xml:space="preserve">Транспортный риск (число лиц, погибших в ДТП, на 10 тысяч транспортных средств) </t>
  </si>
  <si>
    <t>На автомобильных дорогах регионального или межмуниципального значения в 2014 году данный показатель составил 0,129 чел, в 2013 году  - 0,148 чел. Эффект от мероприятий, направленных в том числе на обеспечение безопасности на автодорогах федерального и местного значения, ожидается в последующие годы.</t>
  </si>
  <si>
    <t>Согласно отчету о результатах реализации федеральной целевой программы "Повышение безопасности дорожного движения в 2013-2020 годах" в 2014 году показатель по России - 5,3 чел.</t>
  </si>
  <si>
    <t>Сокращение числа лиц, погибших в ДТП, на 10 тысяч транспортных средств, по сравнению с 2012 годом</t>
  </si>
  <si>
    <t>На автомобильных дорогах регионального или межмуниципального значения в 2014 году снижение данного показателя к показателю 2012 года составило 71,6 %, в 2013 году к показателю 2012 года снижение - 82%. Эффект от мероприятий, направленных в том числе на обеспечение безопасности на автодорогах федерального и местного значения, ожидается в последующие годы.</t>
  </si>
  <si>
    <t>Социальный риск (число лиц, погибших в ДТП, на 100 тысяч населения)</t>
  </si>
  <si>
    <t>На автомобильных дорогах регионального или межмуниципального значения данный показатель составил в 2014 году - 8,8 чел., в 2013 году - 9,3 чел. Эффект от мероприятий,  направленных в том числе на обеспечение безопасности на автодорогах федерального и местного значения, ожидается в последующие годы.</t>
  </si>
  <si>
    <t>Согласно отчету о результатах реализации федеральной целевой программы "Повышение безопасности дорожного движения в 2013-2020 годах" в 2014 году показатель по России -18,7 чел.</t>
  </si>
  <si>
    <t>Сокращение числа лиц, погибших в дорожно-транспортных происшествиях, на 100 тысяч населения, по сравнению с 2012 годом</t>
  </si>
  <si>
    <t>На автомобильных дорогах регионального или межмуниципального значения в 2014 году снижение данного показателя к показателю 2012 года составило 78,1 %, в 2013 году к показателю 2012 году снижение - 83,3 %. Эффект от мероприятий,  направленных в том числе на обеспечение безопасности на автодорогах федерального и местного значения, ожидается в последующие годы.</t>
  </si>
  <si>
    <t>Подпрограмма 1. "Совершенствование и развитие сети автомобильных дорог Калужской области"</t>
  </si>
  <si>
    <t>Подпрограмма 2. "Повышение безопасности дорожного движения в Калужской области"</t>
  </si>
  <si>
    <t xml:space="preserve">Государственная программа Калужской области «Развитие физической культуры и спорта в Калужской области» </t>
  </si>
  <si>
    <t>Доля граждан Калужской области, систематически занимающихся физической культурой и спортом, в общей численности населения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</si>
  <si>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</si>
  <si>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студентов, систематически занимающихся физической культурой и спортом, в общей численности учащихся и студентов в Калужской области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</si>
  <si>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</si>
  <si>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Уровень обеспеченности населения спортивными сооружениями, исходя из единовременной пропускной способности объектов спорта, в том числе для лиц с ограниченными возможностями здоровья и инвалидов</t>
  </si>
  <si>
    <t>Подпрограмма 1  «Развитие физической культуры, массового спорта и спорта высших достижений»</t>
  </si>
  <si>
    <t xml:space="preserve">Количество региональных и  межмуниципальных официальных физкультурных и спортивных мероприятий, включенных в календарный план  
</t>
  </si>
  <si>
    <t>статистические данные по ЦФО отсутствуют</t>
  </si>
  <si>
    <t>Количество проводимых иных мероприятий в области физической культуры и спорта</t>
  </si>
  <si>
    <t>Количество спортсменов – кандидатов в спортивные сборные команды Российской Федерации основного и  резервного составов</t>
  </si>
  <si>
    <t>Количество межрегиональных, всероссийских и международных  физкультурных и спортивных мероприятий, в которых участвуют спортсмены Калужской области, включенных в календарный план</t>
  </si>
  <si>
    <t>Количество тренировочных мероприятий, в которых участвуют спортсмены Калужской области, включенных в календарный план</t>
  </si>
  <si>
    <t>Количество призеров Спартакиад народов России, первенств, чемпионатов, кубков России, Европы, мира (в том числе этапов),  Олимпийских, Сурдлимпийских, Паралимпийских игр</t>
  </si>
  <si>
    <t>Показатель, относящийся к субъективному фактору в спорте (планировали 1-3 место, по итогам соревнований заняли 4 место и т.п.)</t>
  </si>
  <si>
    <t>Результаты выступлений команд по игровым видам спорта, представляющих Калужскую область</t>
  </si>
  <si>
    <t>нумерация занятых мест</t>
  </si>
  <si>
    <t>1-10</t>
  </si>
  <si>
    <t>Число регулярно функционирующих  спортивных сооружений</t>
  </si>
  <si>
    <t xml:space="preserve">Подпрограмма 2 «Повышение эффективности управления развитием отрасли физической культуры и спорта в Калужской области» </t>
  </si>
  <si>
    <t xml:space="preserve">Количество лиц, обучающихся в образовательных организациях высшего профессионального образования или профессиональных образовательных организациях по специальностям в сфере физической культуры и спорта, в том числе в аспирантуре, которым предоставляются меры социальной поддержки 
</t>
  </si>
  <si>
    <t>Количество квалифицированных специалистов,  работающих по специальностям в области физической культуры и спорта Калужской области</t>
  </si>
  <si>
    <t xml:space="preserve">Количество сотрудников  учреждений и организаций, расположенных на территории Калужской области и  осуществляющих свою деятельность в сфере  физической культуры, спорта и оздоровления, повысивших уровень профессиональной подготовки </t>
  </si>
  <si>
    <t>Удельный вес детей в возрасте до 15 лет, систематически занимающихся физической культурой и спортом в физкультурно-спортивных организациях спортивной подготовки, к общему количеству детей данной возрастной категории</t>
  </si>
  <si>
    <t>Подпрограмма 3 «Развитие материально-технической базы для занятия населения Калужской области физической культурой и спортом»</t>
  </si>
  <si>
    <t>Количество спортивных объектов областной и муниципальной собственности, на которых проводились работы по капитальному ремонту и реконструкции</t>
  </si>
  <si>
    <t>Уровень обеспеченности населения спортивными сооружениями исходя из единовременной пропускной способности объектов спорта, в том числе для лиц с ограниченными возможностями здоровья и инвалидов</t>
  </si>
  <si>
    <t>На 2014 год установлен плановый показатель по  государственной программе Российской Федерации "Развитие физической культуры и спорта".</t>
  </si>
  <si>
    <t>Доля населения, имеющего денежные доходы ниже величины прожиточного минимума, в общей численности населения Калужской области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</si>
  <si>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 в Калужской области</t>
  </si>
  <si>
    <t>Доля получателей ежемесячных денежных выплат, пособий и компенсаций, установленных региональным законодательством, от общей численности отдельных категорий граждан, имеющих право на получение выплат, пособий и компенсаций, установленных региональным законодательством</t>
  </si>
  <si>
    <t>Показатель не установлен</t>
  </si>
  <si>
    <t>Доля получателей субсидий на оплату жилого помещения и коммунальных услуг, имеющих доходы ниже величины прожиточного минимума, в общей численности получателей субсидий на оплату жилого помещения и коммунальных услуг</t>
  </si>
  <si>
    <t>Увеличение числа лиц, обратившихся за субсидией, доходы которых ниже величины прожиточного минимума, установленного в регионе (увеличение величины прожиточного минимума происходит быстрее, чем увеличиваются доходы населения)</t>
  </si>
  <si>
    <t>Численность отдельных категорий граждан, которым предоставляются дополнительные социальные гарантии</t>
  </si>
  <si>
    <t>Данный показатель полностью зависит от числа обратившихся граждан , т.к. дополнительные социальные гарантии представляются по заявительному принципу</t>
  </si>
  <si>
    <t>Доля отдельных категорий граждан, получивших социальную помощь в связи с трудной жизненной ситуацией, имеющих доходы ниже величины прожиточного минимума, в общей численности отдельных категорий граждан, обратившихся за оказанием социальной помощи</t>
  </si>
  <si>
    <t>Доля граждан, получающих меры социальной поддержки в соответствии с федеральным и региональным законодательством, от общей численности населения Калужской области</t>
  </si>
  <si>
    <t>Число граждан пожилого возраста, инвалидов и граждан, находящихся в трудной жизненной ситуации, получивших услуги социального обслуживания в рамках реализации подпрограммы</t>
  </si>
  <si>
    <t>тыс. чел</t>
  </si>
  <si>
    <t>Доля граждан пожилого возраста и инвалидов, получивших услуги в учреждениях социального обслуживания, в общем числе граждан пожилого возраста и инвалидов, обратившихся за получением социальных услуг в учреждения социального обслуживания</t>
  </si>
  <si>
    <t>Уровень обеспеченности койко-местами в ГСУ СО для взрослых</t>
  </si>
  <si>
    <t>число мест на 10 тыс. чел</t>
  </si>
  <si>
    <t>Численность инвалидов, лиц с ограниченными возможностями, других граждан, попавших в трудную жизненную ситуацию, получивших реабилитационно-образовательные услуги</t>
  </si>
  <si>
    <t>чел. в год</t>
  </si>
  <si>
    <t>Увеличение численности граждан произошло в связи с дополнительным набором учащихся с 01.09.2014г.</t>
  </si>
  <si>
    <t>Удельный вес зданий ГСУ СО для граждан пожилого возраста и инвалидов, лиц без определенного места жительства и занятий, требующих капитального ремонта, от общего количества зданий ГСУ СО для учреждений граждан пожилого возраста и инвалидов, лиц без определенного места жительства</t>
  </si>
  <si>
    <t>Количество социально значимых проектов и программ, реализуемых СО НКО при финансовой поддержке из областного бюджета</t>
  </si>
  <si>
    <t>Увеличение связано с активностью НКО</t>
  </si>
  <si>
    <t>Количество социально значимых проектов и программ СО НКО, реализуемых при финансовой поддержке организаций</t>
  </si>
  <si>
    <t>Количество специалистов (волонтеров) некоммерческого сектора, прошедших повышение квалификации (обучение)</t>
  </si>
  <si>
    <t>Количество публикаций, видеосюжетов, радиорепортажей в средствах массовой информации о деятельности СО НКО и об участии граждан в благотворительной деятельности</t>
  </si>
  <si>
    <t>Доля граждан пожилого возраста, воспользовавшихся услугой по доставке лекарств на дом, в общей численности граждан, получивших социальные услуги</t>
  </si>
  <si>
    <t>Увеличение показателя связано с увеличением количество обращений граждан по доставке лекарственных препаратов на дом</t>
  </si>
  <si>
    <t>Доля нестационарных учреждений социального обслуживания, в которых организованы службы "Социальное такси" и реализуются технологии мобильного социального обслуживания, в общем количестве данных учреждений</t>
  </si>
  <si>
    <t>Численность пожилых граждан, прошедших ежегодно обучение современным информационным технологиям и навыкам пользования компьютером</t>
  </si>
  <si>
    <t>чел</t>
  </si>
  <si>
    <t>Увеличение показателя связано с расширением числа организаций осуществляющих обучение пожилых граждан основам компьютерной грамотности</t>
  </si>
  <si>
    <t>Численность пожилых граждан, получивших социально-бытовые услуги с привлечением волонтеров</t>
  </si>
  <si>
    <t>чел в год</t>
  </si>
  <si>
    <t>Увеличение показателя связано с увеличением количества волонтеров из числа молодежи в рамках различных акций   и оказания ими различных услуг пожилым гражданам</t>
  </si>
  <si>
    <t>Доля граждан пожилого возраста, принявших участие в культурных, спортивных и туристических мероприятиях, в общей численности граждан пожилого возраста</t>
  </si>
  <si>
    <t>Увеличение показателя связано с большим охватом пожилых граждан участием в различных мероприятиях</t>
  </si>
  <si>
    <t>Подпрограмма 1 "Развитие мер социальной поддержки отдельных категорий граждан"</t>
  </si>
  <si>
    <r>
      <rPr>
        <b/>
        <sz val="10"/>
        <rFont val="Times New Roman"/>
        <family val="1"/>
        <charset val="204"/>
      </rPr>
      <t xml:space="preserve">Подпрограмма 2  "Модернизация и развитие системы социального обслуживания пожилых людей, инвалидов и граждан, находящихся в трудной жизненной ситуации"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</t>
    </r>
  </si>
  <si>
    <t>Подпрограмма  3 "Государственная поддержка социально ориентированных некоммерческих организаций"</t>
  </si>
  <si>
    <t xml:space="preserve"> Подпрограмма  4 "Повышение качества жизни пожилых людей в Калужской области"</t>
  </si>
  <si>
    <r>
      <t>Поскольку получателями в большей степени являются граждане пенсионного возраста</t>
    </r>
    <r>
      <rPr>
        <sz val="10"/>
        <color indexed="17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уменьшение показателя связано с естественной убылью населения </t>
    </r>
  </si>
  <si>
    <t xml:space="preserve">Увеличение численности обслуживаемых объясняется расширением спектра оказываемых услуг гражданам пожилого возраста и инвалидам </t>
  </si>
  <si>
    <t>Государственная программа Калужской области "Семья и дети Калужской области"</t>
  </si>
  <si>
    <t>Суммарный коэффициент рождаемости</t>
  </si>
  <si>
    <t>коэф</t>
  </si>
  <si>
    <t>Удельный вес безнадзорных и беспризорных детей, помещенных в специализированные учреждения для несовершеннолетних, нуждающихся в социальной реабилитации, в общей численности детского населения</t>
  </si>
  <si>
    <t>Удельный вес детей-инвалидов, получивших социальные услуги в учреждениях социального обслуживания семьи и детей, в общей численности детей-инвалидов</t>
  </si>
  <si>
    <t>Создано шесть отделений и восемь служб реабилитации детей-инвалидов в учрежденияых социального осблуживания семьи и детей, в которых внедрена технология раннего вмешательства.</t>
  </si>
  <si>
    <t>Удельный вес количества семей с детьми, находящихся в трудной жизненной ситуации, в общей численности семей с детьми</t>
  </si>
  <si>
    <t>В связи с увеличением количества рождений в семьях, часть семей становится малообеспеченными. На данный показатель также повлияло прибытие граждан из Украины, ищущих убежище на территории Калужской области.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</si>
  <si>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</si>
  <si>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Отношение численности третьих или последующих детей, родившихся в отчетном финансовом году, к численности детей указанной категории, родившихся в году, предшествующем отчетному году</t>
  </si>
  <si>
    <t>Удельный вес семей с детьми, находящихся в трудной жизненной ситуации, в общей численности семей с детьми</t>
  </si>
  <si>
    <t>Удельный вес безнадзорных и беспризорных несовершеннолетних детей, помещенных в специализированные учреждения для несовершеннолетних, нуждающихся в социальной реабилитации, в общей численности детского населения</t>
  </si>
  <si>
    <t>В результате работы, проводимой учреждениями социального обслуживания семьи и детей Калужской области, уменьшается количество семей с детьми, находящихся в трудной жизненной ситуации или социально опасном положении. Вследствии этого снижается количество  безнадзорных и беспризорных детей, помещенных в специализированные учреждения для несовершеннолетних.</t>
  </si>
  <si>
    <t xml:space="preserve">Увеличилось количество семей, ранее находящихся в социально опасном положении, улучшевших положение в семье. </t>
  </si>
  <si>
    <t>Удельный вес женщин, изменивших решение о прерывании беременности или об отказе от ребенка после его рождения, по отношению к количеству случаев (по информации, поступившей из учреждений родовспоможения) о женщинах, сомневающихся в необходимости рождения ребенка или намеренных отказаться от новорожденного ребенка</t>
  </si>
  <si>
    <t xml:space="preserve">Специалистами  Службы по профилактике отказов от новорожденных детей и поддержке женщин, сомневающихся в необходимости рождения ребенка или намеренных отказаться от ребенка при его рождении, беременных женщин и матерей, находящихся в трудной жизненной ситуации, зафиксировано 94 случая  отказов от новорожденных детей. В результате оказания высококвалифицированных услуг 78 женщин изменили свое решение об отказе от ребенка, 16 женщин свое решение оставила прежним. </t>
  </si>
  <si>
    <t>Удельный вес оставленных новорожденных детей в учреждениях здравоохранения к общей численности новорожденных  детей</t>
  </si>
  <si>
    <t>Уменьшение количества оставленных новорожденных детей в учреждениях здравоохранения в следствии работы специалистов Службы по профилактике отказов от новорожденных детей и поддержке женщин, сомневающихся в необходимости рождения ребенка или намеренных отказаться от ребенка при его рождении, беременных женщин и матерей, находящихся в трудной жизненной ситуации.</t>
  </si>
  <si>
    <t>Удельный вес количества беременных женщин и матерей, находящихся в трудной жизненной ситуации или социально опасном положении, и женщин, сомневающихся в необходимости рождения ребенка или намеренных отказаться от ребенка при его рождении, получивших социальную реабилитацию в учреждениях социального обслуживания семьи и детей, в общем количестве беременных женщин и матерей, находящихся в трудной жизненной ситуации или социально опасном положении, и женщин, сомневающихся в необходимости рождения ребенка или намеренных отказаться от ребенка при его рождении</t>
  </si>
  <si>
    <t>Выявление на ранней стадии неблагополучия большего количества беременных женщин и матерей, находящихся в трудной жизненной ситуации или социально опасном положении, и женщин, сомневающихся в необходимости рождения ребенка или намеренных отказаться от ребенка при его рождении, а также их воевременная реабилитация в учреждениях социального обслуживания семьи и детей Калужской области.</t>
  </si>
  <si>
    <t>Внедрение в практику работы учреждений социального обслуживания семьи и детей инновационных технологий, создание региональной системы социального сопровождения беременных и женщин и матерей, находящихся в трудной  жизненной ситуации или социально опасном положении</t>
  </si>
  <si>
    <t>кол-во учр.</t>
  </si>
  <si>
    <t>Число специалистов учреждений социального обслуживания семьи и детей, работающих с беременным женщинами и матерями, находящимися в трудной жизненной ситуации или социально опасном положении, повысивших свой профессиональный уровень</t>
  </si>
  <si>
    <t xml:space="preserve">За отчетный период 18 специалистов учреждений социального обслуживания семьи и детей, работающих с беременным женщинами и матерями, находящимися в трудной жизненной ситуации или социально опасном положении, повысили свой профессиональный уровень. </t>
  </si>
  <si>
    <t>Удельный вес беременных женщин и матерей, находящихся в трудной жизненной ситуации или социально опасном положении, с алкозависимостью в общем количестве беременных женщин и матерей, находящихся в трудной жизненной ситуации или социально опасном положении</t>
  </si>
  <si>
    <t>На базе учреждений реализуется реабилитационная программа «Купель» для алкозависимых беременных женщин и матерей, находящихся в трудной жизненной ситуации, женщин, сомневающихся в необходимости рождения ребенка или намеренных отказаться от ребенка при его рождении. 
  В рамках реабилитационной программы «Купель» за отчетный период медикаментозный курс лечения от алкогольной зависимости на базе ГБУЗ КО «Наркологический диспансер Калужской области» прошли 6 матерей, находящихся в трудной жизненной ситуации. В ГБУ КО ОЦСПСД «Милосердие» специалистами были оказаны социально-психологические услуги 27 алкозависимым женщинам, находящимся в трудной жизненной ситуации.</t>
  </si>
  <si>
    <t>Число привлеченных некоммерческих организаций и предпринимателей к решению проблем беременных женщин и матерей, находящихся в трудной жизненной ситуации или социально опасном  положении</t>
  </si>
  <si>
    <t>единиц</t>
  </si>
  <si>
    <t xml:space="preserve"> Доля населения, удовлетворенного услугами по организации отдыха и оздоровления детей в загородных оздоровительных лагерях Калужской области (от числа получивших услуги по отдыху и оздоровлению</t>
  </si>
  <si>
    <t xml:space="preserve"> Удельный вес детей от 7 до 17 лет, охваченных всеми формами отдыха и оздоровления (к общему числу детей от 7 до 17 лет)</t>
  </si>
  <si>
    <t xml:space="preserve"> Удельный вес детей от 7 до 17 лет, находящихся в трудной жизненной ситуации, охваченных всеми формами отдыха и оздоровления (к общему числу детей от 7 до 17 лет, находящихся в трудной жизненной ситуации)</t>
  </si>
  <si>
    <t>Удельный вес детей-инвалидов, получивших социальные услуги в учреждениях социального обслуживания семьи и детей, в общей численности детей-инвалидов в Калужской области</t>
  </si>
  <si>
    <t>Доля детей с ограниченными возможностями здоровья в возрасте от 0 до 3 лет, получивших реабилитационные услуги, в общей численности детей с ограниченными возможностями здоровья в возрасте от 0 до 3 лет, находящихся в информационной системе данных</t>
  </si>
  <si>
    <t xml:space="preserve">В связи с привлечением внебюджетных средств в полном объеме создано шесть отделений реабилитации детей с ограниченными возможностями от 0 до 3 лет и детей-инвалидов, а также восемь служб ранней помощи на базе учреждений социального обслуживания семьи и детей, что привело к увеличению числа обслуженных граждан. Данный показатель увеличился до итоговых значений 2015 года. 
</t>
  </si>
  <si>
    <t>Доля семей с детьми-инвалидами, получивших социальные услуги (группы дневного пребывания, домашний помощник) на период занятости родителей, в общей численности семей с детьми-инвалидами</t>
  </si>
  <si>
    <t>Среднегодовое число детей-инвалидов, получивших стационарное социальное обслуживание</t>
  </si>
  <si>
    <t>Установлено государственное задание в объеме 140 человек</t>
  </si>
  <si>
    <t>Число выпускников, получивших услуги по постинтернатному сопровождению</t>
  </si>
  <si>
    <t>Увеличение количества выпускников, получивших услуги по постинтернатному сопровождению</t>
  </si>
  <si>
    <t xml:space="preserve">Доля выпускников, получивших услуги по постинтернатному сопровождению (к общему количеству выпускников) </t>
  </si>
  <si>
    <t>В связи с увеличением количества выпускников, находящихся в информационной системе данных, удельный вес вырос не значительно.</t>
  </si>
  <si>
    <t>Количество выпускников, находящихся в трудной жизненной ситуации, получивших услугу временного проживания в социальной гостинице учреждения</t>
  </si>
  <si>
    <t>Доля выпускников, удовлетворенных услугами по постинтернатному сопровождению (от числа получивших услуги)</t>
  </si>
  <si>
    <t>Улучшается качество предоставляемых услуг</t>
  </si>
  <si>
    <t>Доля детей-сирот и детей, оставшихся без попечения родителей, в общей численности детского населения, проживающего на территории Калужской области</t>
  </si>
  <si>
    <t>Уменьшение количества детей-сирот, детей, оставшихся без попечения родителей</t>
  </si>
  <si>
    <t>Доля детей-сирот и детей, оставшихся без попечения родителей, переданных на воспитание в семьи, в общей численности детей-сирот и  детей, оставшихся без попечения родителей</t>
  </si>
  <si>
    <t>Увеличение количества детей-сирот, переданных на воспитание в семьи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</si>
  <si>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всех источников финансирования</t>
  </si>
  <si>
    <t>Не полностью исполнены контракты по строительству жилых помещений в г. Воротынск и г. Мещовск строительной компанией НСТ, не профинансированы в полном объеме остальные контракты по строительству жилых домов на сумму 53088,8 тыс.рублей</t>
  </si>
  <si>
    <t>В том числе:</t>
  </si>
  <si>
    <t>4.1.</t>
  </si>
  <si>
    <t xml:space="preserve"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субсидии из федерального бюджета и средств областного бюджета в пределах установленного  уровня софинансирования расходных  обязательств </t>
  </si>
  <si>
    <t>Доля детей-сирот, обеспеченных жилыми помещениями специализированного жилищного фонда за год, от доли детей-сирот, состоящих в списке на получение жилья, у которых возникло право на получение жилья в течение года</t>
  </si>
  <si>
    <t xml:space="preserve">Резкое увеличение количества детей-сирот, нуждающихся в улучшении жилищных условий, связано с изменением федерального законодательства, расширевшего категорию нуждающихся в жилье, которые обеспечиваются жилыми помещениями специализированного жилищного фонда </t>
  </si>
  <si>
    <t>Подпрограмма 1. "Демографическое развитие и семейная политика Калужской области"</t>
  </si>
  <si>
    <t>Подпрограмма  2. "Развитие системы социального обслуживания семьи и детей Калужской области"</t>
  </si>
  <si>
    <t>Подпрограмма 3. "Вместе с семьей"</t>
  </si>
  <si>
    <t>Подпрограмма  4. "Организация отдыха и оздоровления детей Калужской области"</t>
  </si>
  <si>
    <t xml:space="preserve">Государственная программа Калужской области "Укрепление единства российской нации и этнокультурное развитие в Калужской области" </t>
  </si>
  <si>
    <t>Доля граждан, положительно оценивающих состояние межнациональных отношений, в общем количестве граждан Российской Федерации, проживающих на территории Калужской области</t>
  </si>
  <si>
    <t>нет данных</t>
  </si>
  <si>
    <t>Уровень толерантного отношения к представителям другой национальности на территории Калужской области</t>
  </si>
  <si>
    <t>Численность участников мероприятий, направленных на этнокультурное развитие народов России, проживающих на территории Калужской области, и поддержку языкового многообразия на территории Калужской области</t>
  </si>
  <si>
    <t>тыс. чел.</t>
  </si>
  <si>
    <t>Государственная программа Калужской области "Безопасность жизнедеятельности на территории Калужской области"</t>
  </si>
  <si>
    <t>Количество деструктивных событий, не более</t>
  </si>
  <si>
    <t>Число погибших и травмированных в деструктивных событиях, не более</t>
  </si>
  <si>
    <t>Соотношение количества спасенных к общему числу погибших и травмированных в деструктивных событиях, не менее</t>
  </si>
  <si>
    <t>Охват средствами информирования и оповещения населения Калужской области, не менее</t>
  </si>
  <si>
    <t>Протяженность вводимых в действие газопроводов, объектов водоснабжения и канализации в населенных пунктах, расположенных на радиационно загрязненных территориях</t>
  </si>
  <si>
    <t>Подпрограмма 1 "Развитие и совершенствование гражданской обороны Калужской области"</t>
  </si>
  <si>
    <t>Уровень обеспеченности населения комплексными системами оповещения об угрозах поражения</t>
  </si>
  <si>
    <t>Подпрограмма 2 "Обеспечение вызова экстренных оперативных служб по единому номеру "112" в Калужской области"</t>
  </si>
  <si>
    <t>мин</t>
  </si>
  <si>
    <t>Сокращение количества АРМ-ов произошло в связи с оптимизацией структуры ДДС газовой сети и УМВД России по Калужской области</t>
  </si>
  <si>
    <t>Подпрограмма 3 "Пожарная безопасность в Калужской области"</t>
  </si>
  <si>
    <t>Снижение количества погибших вследствие пожаров (к уровню 2012 года)</t>
  </si>
  <si>
    <t>Поздние сроки развертывания автоматизированных рабочих мест в ЕДДС муниципальных образований для интеграции в систему-112 Калужской области (ноябрь-декабрь 2014 года)</t>
  </si>
  <si>
    <t>РФ на 5,7 %                                             ЦФО на 3,7</t>
  </si>
  <si>
    <t>Сокращение общего числа пожаров (к уровню 2012 года)</t>
  </si>
  <si>
    <t xml:space="preserve">Сокращение плановых проверок по вопросам пожарной безопасности на поднадзорных объектов Государственного пожарного надзора в 2 раза </t>
  </si>
  <si>
    <t>РФ на 2,5 %                                                ЦФО на 1,4 %</t>
  </si>
  <si>
    <t>Сокращение числа пожаров в жилом секторе (к уровню 2012 года)</t>
  </si>
  <si>
    <t>Подпрограмма 4 "Обеспечение безопасности людей на водных объектах Калужской области"</t>
  </si>
  <si>
    <t>Снижение количества погибших вследствие происшествий на водных объектах (к уровню 2012 года)</t>
  </si>
  <si>
    <t>снижение на 9,2 % по РФ</t>
  </si>
  <si>
    <t>Количество спасателей, обученных для вновь создаваемых спасательных постов</t>
  </si>
  <si>
    <t>Подпрограмма 5 "Преодоление последствий аварии на Чернобыльской АЭС на территории Калужской области"</t>
  </si>
  <si>
    <t>Уровень обеспеченности граждан, проживающих на радиационно загрязненных территориях, объектами газо- и теплоснабжения</t>
  </si>
  <si>
    <t>Значения показателей на 2014 год не были своевременно откорректированы под намечаемые вводы мощностей строящихся объектов</t>
  </si>
  <si>
    <t>Уровень обеспеченности граждан, проживающих на радиационно загрязненных территориях, устойчивыми источниками водоснабжения и канализацией</t>
  </si>
  <si>
    <t>Государственная программа Калужской области "Энергосбережение и повышение энергоэффективности в Калужской области"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</si>
  <si>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Калужской области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</si>
  <si>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Калужской области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</si>
  <si>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Калужской области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</si>
  <si>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Калужской области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</si>
  <si>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Калужской области</t>
  </si>
  <si>
    <t>Нестабильная экономическая ситуация повлияла на инвесторов, которые отказались реализовать инвестиционные проекты на территории региона.</t>
  </si>
  <si>
    <t>Подпрограмма  5. "Право ребенка на семью"</t>
  </si>
  <si>
    <t>Подпрограмма  6. "Шаг навстречу"</t>
  </si>
  <si>
    <t>Подпрограмма 7."Старт в будущее"</t>
  </si>
  <si>
    <t>Количество граждан, воспользовавшихся услугами учреждений культуры, искусства и образования в сфере культуры и искусства, архивов Калужской области</t>
  </si>
  <si>
    <t>Количество проведенных мероприятий в сфере культуры и искусства</t>
  </si>
  <si>
    <t>Удельный вес объектов культурного наследия, имеющих удовлетворительное состояние, к общему количеству объектов культурного наследия, расположенных на территории Калужской области</t>
  </si>
  <si>
    <t>Количество пользователей государственных библиотек</t>
  </si>
  <si>
    <t>Количество единиц хранения библиотечных фондов государственных библиотек</t>
  </si>
  <si>
    <t>тыс. экз.</t>
  </si>
  <si>
    <t>Количество массовых мероприятий, проводимых общедоступными государственными библиотеками</t>
  </si>
  <si>
    <t>Увеличение количества библиографических записей на издания, хранящиеся в библиотеках Калужской области, в Сводном электронном каталоге библиотек России (по сравнению с предыдущим годом)</t>
  </si>
  <si>
    <t>Количество единиц хранения музейных ценностей основного фонда государственных музеев Калужской области</t>
  </si>
  <si>
    <t>Количество выставок, проводимых в государственных музеях Калужской области</t>
  </si>
  <si>
    <t>Посещаемость музейных учреждений Калужской области</t>
  </si>
  <si>
    <t>посещений на 1 жителя в год</t>
  </si>
  <si>
    <t>Доля представленных (во всех формах) зрителю музейных предметов в общем количестве музейных предметов основного фонда</t>
  </si>
  <si>
    <t>Увеличение численности участников культурно-досуговых мероприятий (по сравнению с предыдущим годом)</t>
  </si>
  <si>
    <t>Количество областных мероприятий, проведенных при методическом сопровождении областного центра народного творчества и кинематографии</t>
  </si>
  <si>
    <t>Количество единиц хранения областного фильмофонда</t>
  </si>
  <si>
    <t>Доля проверенных и охваченных ремонтно-профилактическими работами фильмов в общем объеме областного фильмофонда</t>
  </si>
  <si>
    <t>Количество мероприятий (спектаклей), проведенных государственными театрами Калужской области собственными силами</t>
  </si>
  <si>
    <t>Количество посетителей мероприятий (спектаклей) театров Калужской области</t>
  </si>
  <si>
    <t>Количество концертов, проведенных областной филармонией собственными силами</t>
  </si>
  <si>
    <t>Количество посетителей концертов областной филармонии</t>
  </si>
  <si>
    <t>Среднегодовое количество обучающихся в профессиональных образовательных организациях сферы культуры</t>
  </si>
  <si>
    <t>Доля выпускников профессиональных образовательных организаций сферы культуры, трудоустроившихся по полученной специальности и продолжающих обучение по направлениям подготовки</t>
  </si>
  <si>
    <t>Не менее 80 (93,5)</t>
  </si>
  <si>
    <t>Не менее 80</t>
  </si>
  <si>
    <t>Количество слушателей, ежегодно повышающих свою квалификацию по дополнительным профессиональным программам</t>
  </si>
  <si>
    <t>Не менее 370 (374)</t>
  </si>
  <si>
    <t>Не менее 370</t>
  </si>
  <si>
    <t>Доля детей, обучающихся в детских школах искусств, в общей численности учащихся детей</t>
  </si>
  <si>
    <t>Доля отремонтированных и благоустроенных областных учреждений культуры и образования в сфере культуры в общем объеме учреждений культуры и образования в сфере культуры, требующих в 2013 году ремонта и благоустройства</t>
  </si>
  <si>
    <t>% (ед. учреждений)</t>
  </si>
  <si>
    <t>Доля реконструированных и построенных зданий областных учреждений культуры и образования в сфере культуры в общем объеме учреждений культуры и образования в сфере культуры требующих в 2013 году реконструкции и постройки</t>
  </si>
  <si>
    <t>Доля приобретенного оборудования для областных учреждений культуры и образования в сфере культуры в общем объеме потребности на 2013 год</t>
  </si>
  <si>
    <t>24</t>
  </si>
  <si>
    <t>Доля образовательных организаций сферы культуры, в т.ч. детских школ искусств, оснащенных современным материально-техническим оборудованием (с учетом музыкальных инструментов), в общем количестве образовательных организаций сферы культуры</t>
  </si>
  <si>
    <t>Количество мероприятий, проведенных на территории Калужской области, в сфере библиотечного и музейного дела, культурно-досуговой деятельности, традиционной народной культуры, кинематографии, театрально-концертной деятельности, образования в сфере культуры, по поддержке молодых дарований и в иных сферах культурной деятельности</t>
  </si>
  <si>
    <t>Количество мероприятий по популяризации творчества калужских авторов, культурных и исторических событий, связанных с Калужской областью</t>
  </si>
  <si>
    <t>Количество межрегиональных, всероссийских и международных творческих проектов и мероприятий за пределами Калужской области с участием деятелей культуры, творческих коллективов и солистов Калужской области</t>
  </si>
  <si>
    <t>Количество получателей грантов и стипендий в сфере культуры Калужской области</t>
  </si>
  <si>
    <t>Количество получателей премий в сфере культуры Калужской области за достижения в культуре и искусстве, в области литературы, изобразительного, театрального и других видов искусства</t>
  </si>
  <si>
    <t>Доля объектов культурного наследия, зарегистрированных в Реестре от общего количества объектов культурного наследия, расположенных на территории Калужской области</t>
  </si>
  <si>
    <t>Удельный вес воинских захоронений, мемориальных сооружений и объектов, увековечивающих память погибших при защите Отечества, находящихся на территории Калужской области, на которых проведены мероприятия по благоустройству, ремонту и восстановлению (реконструкции), к общему количеству воинских захоронений, мемориальных сооружений и объектов, увековечивающих память погибших при защите Отечества, находящихся на территории Калужской области</t>
  </si>
  <si>
    <t>Доля объектов культурного наследия регионального значения и выявленных объектов культурного наследия, в отношении которых утвержден предмет охраны, от общего количества объектов культурного наследия регионального значения и выявленных объектов культурного наследия</t>
  </si>
  <si>
    <t>Количество обращений</t>
  </si>
  <si>
    <t>тыс.</t>
  </si>
  <si>
    <t>Количество единиц хранения архивных документов в государственных архивах Калужской области (нарастающим итогом)</t>
  </si>
  <si>
    <t>Доля военно-мемориальных объектов, увековечивающих память погибших при защите Отечества в период Великой Отечественной войны, находящихся на территории Калужской области, благоустроенных в связи с празднованием 70-летия Великой Победы, от общего числа военно-мемориальных объектов, увековечивающих память погибших при защите Отечества в период Великой Отечественной войны, находящихся на территории Калужской области</t>
  </si>
  <si>
    <t>Доля ветеранов и участников Великой Отечественной войны и членов их семей, получивших социальную помощь, в общей численности ветеранов и участников Великой Отечественной войны и членов их семей, обратившихся за оказанием социальной помощи</t>
  </si>
  <si>
    <t>Подпрограмма  5. "70-летию Великой Победы - достойную встречу"</t>
  </si>
  <si>
    <t>Подпрограмма 4. "Обеспечение формирования и содержания архивных фондов в Калужской области"</t>
  </si>
  <si>
    <t>Государственная программа Калужской области "Развитие культуры в Калужской области"</t>
  </si>
  <si>
    <t xml:space="preserve">Подпрограмма 1. "Развитие учреждений культуры и образования в сфере культуры" </t>
  </si>
  <si>
    <t>Подпрограмма 2. "Организация и проведение мероприятий в сфере культуры, искусства и кинематографии"</t>
  </si>
  <si>
    <t>Подпрограмма 3. "Обеспечение государственной охраны, сохранения, использования и популяризации объектов культурного наследия, усадебных комплексов и военно-мемориальных объектов"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</si>
  <si>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продовольствия"</t>
  </si>
  <si>
    <t>Объем производства валовой сельскохозяйственной продукции в фактически действующих ценах</t>
  </si>
  <si>
    <t>млн. руб.</t>
  </si>
  <si>
    <t>Индекс производства продукции сельского хозяйства в хозяйствах всех категорий</t>
  </si>
  <si>
    <t xml:space="preserve">Индекс производства продукции животноводства </t>
  </si>
  <si>
    <t>Индекс производства продукции растениеводства</t>
  </si>
  <si>
    <t>Среднемесячная заработная плата работников сельского хозяйства, охоты и предоставления услуг в этих областях</t>
  </si>
  <si>
    <t>руб.</t>
  </si>
  <si>
    <t>Выручка от реализации сельскохозяйственной продукции в сельскохозяйственных организациях</t>
  </si>
  <si>
    <t>Объем инвестиций, привлеченных в сельскохозяйственное производство, всего</t>
  </si>
  <si>
    <t>в т.ч. инвестиционных субсидируемых кредитов нарастающим итогом</t>
  </si>
  <si>
    <t>Объем субсидируемых кредитов (займов), привлеченных на развитие малых форм хозяйствования в АПК</t>
  </si>
  <si>
    <t>Обеспеченность сельскохозяйственных организаций кадрами массовых профессий</t>
  </si>
  <si>
    <t>% от потребности</t>
  </si>
  <si>
    <t>Вовлечение в сельскохозяйственный оборот неиспользуемых земель</t>
  </si>
  <si>
    <t>тыс. га</t>
  </si>
  <si>
    <t>Количество построенных или реконструированных семейных животноводческих ферм</t>
  </si>
  <si>
    <t>Количество крестьянских (фермерских) хозяйств начинающих фермеров, получивших грантовую поддержку</t>
  </si>
  <si>
    <t>Процент выполнения услуг по экспертизе племенной продукции</t>
  </si>
  <si>
    <t>Количество рейдов по охране охотничьих ресурсов к плану государственного задания</t>
  </si>
  <si>
    <t>Выполнение плана приема согласно контрольным цифрам приема на профессиональное обучение</t>
  </si>
  <si>
    <t>Количество оказанных консультаций по реализации инвестиционных проектов</t>
  </si>
  <si>
    <t>Доля потребителей, удовлетворенных качеством  оказания государственных услуг</t>
  </si>
  <si>
    <t>Количество сельскохозяйственных кооперативов, реализовавших проекты развития своей материально-технической базы</t>
  </si>
  <si>
    <t>Прирост выручки от реализации продукции (работ и услуг) сельскохозяйственных потребительских кооперативов (кроме кредитных)</t>
  </si>
  <si>
    <t>Прирост суммы займов, выданных сельскохозяйственными потребительскми кредитными кооперативами</t>
  </si>
  <si>
    <t xml:space="preserve">% </t>
  </si>
  <si>
    <t>Объем закупок сельскохозяйственной продукции и сырья</t>
  </si>
  <si>
    <t>Снижение производства продукции в хозяйствах населения</t>
  </si>
  <si>
    <t>Ввод (приобретение) жилья для граждан, проживающих в сельской местности, в том числе для молодых семей и молодых специалистов</t>
  </si>
  <si>
    <t>Ввод в действие общеобразовательных учреждений</t>
  </si>
  <si>
    <t>уч. мест</t>
  </si>
  <si>
    <t>Ввод в действие плоскостных спортивных сооружений</t>
  </si>
  <si>
    <t>Ввод в действие распределительных газовых сетей</t>
  </si>
  <si>
    <t>Ввод в действие локальных водопроводов</t>
  </si>
  <si>
    <t>Объем производства индустриальной аквакультуры (товарного рыбоводства)</t>
  </si>
  <si>
    <t>тонн</t>
  </si>
  <si>
    <t xml:space="preserve">Подпрограмма 1. "Развитие сельского хозяйства и рынков сельскохозяйственной продукции в Калужской области" </t>
  </si>
  <si>
    <t>Подпрограмма  2."Повышение качества и доступности оказания государственных услуг и исполнения государственных функций"</t>
  </si>
  <si>
    <t xml:space="preserve">Подпрограмма  3. "Развитие сельскохозяйственной кооперации в Калужской области" </t>
  </si>
  <si>
    <t>Подпрограмма 4."Устойчивое развитие сельских территорий Калужской области"</t>
  </si>
  <si>
    <t>Подпрограмма 1. "Управление земельно-имущественными ресурсами Калужской области"</t>
  </si>
  <si>
    <t>Подпрограмма 2. "Территориальное планирование Калужской области"</t>
  </si>
  <si>
    <t xml:space="preserve">Государственная программа Калужской области "Развитие здравоохранения в Калужской области" </t>
  </si>
  <si>
    <t xml:space="preserve">Ожидаемая продолжительность жизни при рождении </t>
  </si>
  <si>
    <t>Смертность от всех причин</t>
  </si>
  <si>
    <t>на 1 тыс. населения</t>
  </si>
  <si>
    <t xml:space="preserve">Младенческая смертность </t>
  </si>
  <si>
    <t>случаев на 1 тыс. родившихся живыми</t>
  </si>
  <si>
    <t xml:space="preserve">Смертность от болезней системы кровообращения </t>
  </si>
  <si>
    <t>на 100 тыс. населения</t>
  </si>
  <si>
    <t xml:space="preserve">Смертность от дорожно-транспортных происшествий </t>
  </si>
  <si>
    <t>Высокая смертность на месте  ДТП 87,9 %. Увеличилось количество аварий на 4,3% и количество пострадавших на 26,1%.</t>
  </si>
  <si>
    <t>Смертность от новообразований (в том числе злокачественных)</t>
  </si>
  <si>
    <t>Смертность от туберкулеза</t>
  </si>
  <si>
    <t xml:space="preserve">Потребление алкогольной продукции (в перерасчете на абсолютный алкоголь) </t>
  </si>
  <si>
    <t>литров на душу населения</t>
  </si>
  <si>
    <t xml:space="preserve">Распространенность потребления табака среди взрослого населения </t>
  </si>
  <si>
    <t>процент</t>
  </si>
  <si>
    <t xml:space="preserve">Зарегистрировано больных с диагнозом, установленным впервые в жизни, активный туберкулез 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</si>
  <si>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Калужской области 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</si>
  <si>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Калужской области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</si>
  <si>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Калужской области </t>
  </si>
  <si>
    <t>Охват профилактическими медицинскими осмотрами детей</t>
  </si>
  <si>
    <t xml:space="preserve">Охват диспансеризацией детей-сирот и детей, находящихся в трудной жизненной ситуации, пребывающих в стационарных учреждениях системы здравоохранения, образования и социальной защиты </t>
  </si>
  <si>
    <t>Охват диспансеризацией взрослого населения</t>
  </si>
  <si>
    <t>Потребление овощей и бахчевых культур в среднем на потребителя в год (за исключением картофеля)</t>
  </si>
  <si>
    <t>кг</t>
  </si>
  <si>
    <t>Потребление фруктов и ягод в среднем на потребителя в год</t>
  </si>
  <si>
    <t xml:space="preserve">Доля больных с выявленными злокачественными новообразованиями на I - II ст. </t>
  </si>
  <si>
    <t xml:space="preserve">Охват населения профилактическими осмотрами на туберкулез </t>
  </si>
  <si>
    <t>Неконтролируемая миграция населения и трудности учета прошедших осмотры на туберкулёз не по месту регистрации.</t>
  </si>
  <si>
    <t>Заболеваемость дифтерией (на 100 тыс. населения)</t>
  </si>
  <si>
    <t>Человек</t>
  </si>
  <si>
    <t xml:space="preserve">Заболеваемость корью (на 1 млн. населения) </t>
  </si>
  <si>
    <t xml:space="preserve">Заболеваемость краснухой (на 100 тыс. населения) </t>
  </si>
  <si>
    <t xml:space="preserve">Заболеваемость эпидемическим паротитом (на 100 тыс. населения) </t>
  </si>
  <si>
    <t>человек</t>
  </si>
  <si>
    <t xml:space="preserve">Заболеваемость острым вирусным гепатитом B (на 100 тыс. населения) </t>
  </si>
  <si>
    <t xml:space="preserve">Охват иммунизацией населения против вирусного гепатита B в декретированные сроки </t>
  </si>
  <si>
    <t xml:space="preserve">Охват иммунизацией населения против дифтерии, коклюша и столбняка в декретированные сроки </t>
  </si>
  <si>
    <t xml:space="preserve">Охват иммунизацией населения против кори в декретированные сроки </t>
  </si>
  <si>
    <t xml:space="preserve">Охват иммунизацией населения против краснухи в декретированные сроки </t>
  </si>
  <si>
    <t xml:space="preserve">Охват иммунизацией населения против эпидемического паротита в декретированные сроки </t>
  </si>
  <si>
    <t xml:space="preserve">Доля ВИЧ-инфицированных лиц, состоящих на диспансерном учете, от числа выявленных </t>
  </si>
  <si>
    <t xml:space="preserve">Доля больных алкоголизмом, повторно госпитализированных в течение года </t>
  </si>
  <si>
    <t xml:space="preserve">Доля больных наркоманией, повторно госпитализированных в течение года </t>
  </si>
  <si>
    <t xml:space="preserve">Смертность от самоубийств (на 100 тыс. населения) </t>
  </si>
  <si>
    <t>РФ  -18,2  ЦФО -12,7</t>
  </si>
  <si>
    <t>Удельный расход электрической энергии на снабжение государственных учреждений здравоохранения Калужской области</t>
  </si>
  <si>
    <t>тыс. кВт.ч/кв. м</t>
  </si>
  <si>
    <t xml:space="preserve">Доля абациллированных больных туберкулезом от числа больных туберкулезом с бактериовыделением </t>
  </si>
  <si>
    <t xml:space="preserve">Доля ВИЧ-инфицированных лиц, получающих антиретровирусную терапию, от числа состоящих на диспансерном учете </t>
  </si>
  <si>
    <t xml:space="preserve">Число больных, наркоманией, находящихся в ремиссии от 1 года до 2 лет (на 100 больных наркоманией среднегодового контингента) </t>
  </si>
  <si>
    <t xml:space="preserve">Число больных, наркоманией, находящихся в ремиссии более 2 лет (на 100 больных наркоманией среднегодового контингента) </t>
  </si>
  <si>
    <t xml:space="preserve">Число больных алкоголизмом, находящихся в ремиссии от 1 года до 2 лет (на 100 больных алкоголизмом среднегодового контингента) </t>
  </si>
  <si>
    <t xml:space="preserve">Число больных алкоголизмом, находящихся в ремиссии более 2 лет (на 100 больных алкоголизмом среднегодового контингента) </t>
  </si>
  <si>
    <t>Доля больных психическими расстройствами, повторно госпитализированных в течение года</t>
  </si>
  <si>
    <t xml:space="preserve">Удельный вес больных злокачественными новообразованиями, состоящих на учете с момента установления диагноза 5 лет и более </t>
  </si>
  <si>
    <t xml:space="preserve">Одногодичная летальность больных со злокачественными новообразованиями </t>
  </si>
  <si>
    <t xml:space="preserve">Доля выездов бригад скорой медицинской помощи со временем доезда до больного менее 20 минут </t>
  </si>
  <si>
    <t xml:space="preserve">Больничная летальность пострадавших в результате дорожно-транспортных происшествий </t>
  </si>
  <si>
    <t>Количество больных, которым оказана высокотехнологичная медицинская помощь</t>
  </si>
  <si>
    <t xml:space="preserve">Доля заготовки плазмы крови методом аппаратного плазмафереза от общей заготовки плазмы </t>
  </si>
  <si>
    <t>не менее 30</t>
  </si>
  <si>
    <t>в 2014г. ГБУЗ КО КОСПК в ходе реализации мероприятий по программе развития службы крови было приобретено 10 аппартов плазмафереза, что позволило значительно увеличить процент заготовки плазмы аппаратным методом</t>
  </si>
  <si>
    <t xml:space="preserve">Доля заготовки концентрата тромбоцитов методом аппаратного плазмафереза от общей заготовки тромбоцитов </t>
  </si>
  <si>
    <t>не менее 70</t>
  </si>
  <si>
    <t>в 2014г.были закуплены  системы для автоматического тромбоцитафереза в достаточном количестве</t>
  </si>
  <si>
    <t xml:space="preserve">Обеспечение медицинских организаций области карантинизированной или вирусинактивированной плазмой </t>
  </si>
  <si>
    <t xml:space="preserve">Доля пациентов, охваченных бригадными формами оказания психиатрической помощи, в общем числе наблюдаемых пациентов </t>
  </si>
  <si>
    <t>Доля пациентов, нуждающихся в стационарной психиатрической помощи, в общем числе наблюдаемых пациентов</t>
  </si>
  <si>
    <t xml:space="preserve">Смертность от транспортных травм всех видов (на 100 тыс. населения) </t>
  </si>
  <si>
    <t>РФ  -19,8 ЦФО -20,9</t>
  </si>
  <si>
    <t>Смертность от ишемической болезни сердца (на 100 тыс. населения)</t>
  </si>
  <si>
    <t>Смертность от цереброваскулярных заболеваний (на 100 тыс. населения)</t>
  </si>
  <si>
    <t xml:space="preserve">Количество негосударственных медицинских организаций, оказывающих медицинскую помощь населению Калужской области в рамках Программы государственных гарантий оказания гражданам Российской Федерации, проживающим на территории Калужской области, бесплатной медицинской помощи </t>
  </si>
  <si>
    <t>единицы</t>
  </si>
  <si>
    <t>Доля обследованных беременных женщин в первом триместре беременности по алгоритму комплексной пренатальной (дородовой) диагностики нарушений развития ребенка от числа поставленных на учет в первый триместр беременности</t>
  </si>
  <si>
    <t xml:space="preserve">Охват неонатальным скринингом (доля новорожденных, обследованных на врожденные и наследственные заболевания, от общего числа родившихся живыми) </t>
  </si>
  <si>
    <t xml:space="preserve">Охват аудиологическим скринингом (доля детей первого года жизни, обследованных на аудиологический скрининг, от общего числа детей первого года жизни) </t>
  </si>
  <si>
    <t>Показатель ранней неонатальной смертности &lt;*&gt; (на 1000 родившихся живыми)</t>
  </si>
  <si>
    <t xml:space="preserve">Смертность детей в возрасте 0 - 17 лет (на 100 тыс. населения соответствующего возраста) </t>
  </si>
  <si>
    <t>Доля женщин с преждевременными родами, родоразрешенных в перинатальных центрах (от общего числа женщин с преждевременными родами)</t>
  </si>
  <si>
    <t xml:space="preserve">Выживаемость детей, имевших при рождении низкую и экстремально низкую массу тела, в акушерском стационаре (доля выживших от числа новорожденных, родившихся с низкой и экстремально низкой массой тела в акушерском стационаре) </t>
  </si>
  <si>
    <t xml:space="preserve">Охват пар "мать - дитя" химиопрофилактикой ВИЧ-инфекции в соответствии с действующими стандартами </t>
  </si>
  <si>
    <t xml:space="preserve">Число абортов (на 1000 женщин в возрасте 15 - 49 лет) </t>
  </si>
  <si>
    <t xml:space="preserve">Охват санаторно-курортным лечением пациентов </t>
  </si>
  <si>
    <t>Охват медицинской реабилитацией пациентов от числа нуждающихся после оказания специализированной медицинской помощи</t>
  </si>
  <si>
    <t xml:space="preserve">Охват медицинской реабилитацией детей - инвалидов (от числа нуждающихся) </t>
  </si>
  <si>
    <t>Обеспеченность койками для оказания паллиативной помощи взрослым (на 100 тыс. взрослого населения)</t>
  </si>
  <si>
    <t>коек</t>
  </si>
  <si>
    <t>Обеспеченность койками для оказания паллиативной помощи детям (на 100 тыс. детского населения)</t>
  </si>
  <si>
    <t>Удовлетворение потребности отдельных категорий граждан в необходимых лекарственных препаратах, обеспечение которыми осуществляется за счет средств федерального бюджета</t>
  </si>
  <si>
    <t>Удовлетворение потребности отдельных категорий граждан в необходимых лекарственных препаратах, обеспечение которых осуществляется за счет средств областного бюджета</t>
  </si>
  <si>
    <t>Удовлетворение потребности лиц, страдающих жизнеугрожающими и хроническими прогрессирующими редкими (орфанными) заболеваниями, приводящими к сокращению продолжительности жизни граждан или их инвалидности в специфических лекарственных препаратах, обеспечение которыми осуществляется за счет средств областного бюджета</t>
  </si>
  <si>
    <t>Число детей, обеспеченных расходными материалами для инсулиновых помп, глюкометрами, тест-полосками к ним</t>
  </si>
  <si>
    <t>Количество пациентов, у которых ведутся электронные медицинские карты</t>
  </si>
  <si>
    <t>процент к общей численности населения</t>
  </si>
  <si>
    <t>Количество медицинских организаций, охваченных системой телемедицинских консультаций</t>
  </si>
  <si>
    <r>
      <t xml:space="preserve">В связи с завершением внедрения Региональной медицинской информационной системы в 2014 году, а также  в связи с оптимизацией расходов, мероприятия </t>
    </r>
    <r>
      <rPr>
        <sz val="10"/>
        <color rgb="FF00B05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 xml:space="preserve"> данному разделу перенесены на  более поздний период</t>
    </r>
  </si>
  <si>
    <t>Оснащенность средствами вычислительной техники медицинских организаций</t>
  </si>
  <si>
    <t>кол-во медработников на 1 ПК</t>
  </si>
  <si>
    <t>Число работников, обученных работе со специализированным медицинским программным обеспечением</t>
  </si>
  <si>
    <t>кол-во работников</t>
  </si>
  <si>
    <t xml:space="preserve">Удовлетворенность населения Калужской области качеством и доступностью медицинской помощи </t>
  </si>
  <si>
    <t>Обеспеченность врачами государственных учреждений здравоохранения Калужской области на 10 тыс. населения</t>
  </si>
  <si>
    <t>Обеспеченность медицинскими работниками со средним медицинским образованием государственных учреждений здравоохранения Калужской области</t>
  </si>
  <si>
    <t>на 10 тыс. населения</t>
  </si>
  <si>
    <t>Последние 5 лет в отрасли отмечался отток средних медработников. В настоящее время ситуация стабилизировалась.</t>
  </si>
  <si>
    <t>Количество среднего медицинского персонала, приходящегося на 1 врача</t>
  </si>
  <si>
    <t>Дефицит врачей в государственных учреждениях здравоохранения, подведомственных министерству здравоохранения Калужской области (с учетом коэффициента совместительства)</t>
  </si>
  <si>
    <t>Дефицит медицинских работников со средним медицинским образованием в государственных учреждениях здравоохранения, подведомственных министерству здравоохранения Калужской области (с учетом коэффициента совместительства)</t>
  </si>
  <si>
    <t>Число медицинских работников, получающих денежную компенсацию за наем (поднаем) жилых помещений</t>
  </si>
  <si>
    <t>Число медицинских работников, получающих социальную выплату для возмещения части процентной ставки по ипотечному жилищному кредиту</t>
  </si>
  <si>
    <t>Число мероприятий профориентационного характера и по повышению престижа профессии, проводимых на территории Калужской области</t>
  </si>
  <si>
    <t>абсолютное число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</si>
  <si>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организациях дополнительного профессионального образования и высшего профессионального образования</t>
  </si>
  <si>
    <t>Количество подготовленных кадров высшей квалификации в интернатуре, ординатуре, аспирантуре по программам подготовки научно-педагогических кадров в государственных организациях дополнительного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</si>
  <si>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профессиональных образовательных организациях, осуществляющих подготовку специалистов среднего звена</t>
  </si>
  <si>
    <t>Количество обучающихся, прошедших подготовку в обучающих симуляционных центрах</t>
  </si>
  <si>
    <t>Доля медицинских и фармацевтических специалистов, обучавшихся в рамках целевой подготовки для нужд Калужской области, трудоустроившихся после завершения обучения в медицинские или фармацевтические организации системы здравоохранения Калужской области</t>
  </si>
  <si>
    <t>процентов</t>
  </si>
  <si>
    <t>Доля аккредитованных специалистов</t>
  </si>
  <si>
    <t>Число лиц, заключивших договор о целевом обучении</t>
  </si>
  <si>
    <t>по программам высшего профессионального образования</t>
  </si>
  <si>
    <t>по программам среднего профессионального образования</t>
  </si>
  <si>
    <t>Число бюджетных мест в образовательных учреждениях среднего профессионального образования, подведомственных министерству здравоохранения Калужской области</t>
  </si>
  <si>
    <t>Число медицинских работников со средним медицинским образованием, окончивших образовательные учреждения среднего профессионального образования</t>
  </si>
  <si>
    <t>Подпрограмма 2.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</si>
  <si>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3. "Развитие государственно-частного партнерства"</t>
  </si>
  <si>
    <t>Подпрограмма 4. "Охрана здоровья матери и ребенка"</t>
  </si>
  <si>
    <t>Подпрограмма 5. "Развитие медицинской реабилитации и санаторно-курортного лечения, в том числе детей"</t>
  </si>
  <si>
    <t>Подпрограмма 6. "Оказание паллиативной помощи, в том числе детям"</t>
  </si>
  <si>
    <t>Подпрограмма 7. "Совершенствование системы лекарственного обеспечения, в том числе в амбулаторных условиях"</t>
  </si>
  <si>
    <t>Подпрограмма 8. "Развитие информатизации в здравоохранении"</t>
  </si>
  <si>
    <t>Подпрограмма  9. "Совершенствование системы территориального планирования здравоохранения Калужской области"</t>
  </si>
  <si>
    <t>Подпрограмма  10. "Кадровые ресурсы здравоохранения Калужской области"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</si>
  <si>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 </t>
  </si>
  <si>
    <t>коэффициент</t>
  </si>
  <si>
    <r>
      <t>Ч</t>
    </r>
    <r>
      <rPr>
        <sz val="10"/>
        <rFont val="Times New Roman"/>
        <family val="1"/>
        <charset val="204"/>
      </rPr>
      <t xml:space="preserve">исленность пострадавших в результате несчастных случаев на производстве со смертельным исходом в расчете на 1000 работающих </t>
    </r>
  </si>
  <si>
    <r>
      <t>Ч</t>
    </r>
    <r>
      <rPr>
        <sz val="10"/>
        <rFont val="Times New Roman"/>
        <family val="1"/>
        <charset val="204"/>
      </rPr>
      <t xml:space="preserve">исленность работников, которым в текущем году впервые установлен диагноз профессионального заболевания, в расчете на  10 тыс. работающих </t>
    </r>
  </si>
  <si>
    <r>
      <t>Ч</t>
    </r>
    <r>
      <rPr>
        <sz val="10"/>
        <rFont val="Times New Roman"/>
        <family val="1"/>
        <charset val="204"/>
      </rPr>
      <t xml:space="preserve">исленность работников, которым в текущем году впервые установлена инвалидность по трудовому увечью, в расчете на  10 тыс. работающих </t>
    </r>
  </si>
  <si>
    <t>2014 г. - предварительные данные Роскомстата</t>
  </si>
  <si>
    <t>Сокращение количества зарегистрированных преступлений</t>
  </si>
  <si>
    <t>Снижение количества преступлений, совершенных лицами, ранее совершавшими преступления</t>
  </si>
  <si>
    <t>Снижение количества преступлений, совершенных несовершеннолетними и с их участием</t>
  </si>
  <si>
    <t>Снижение количества преступлений, совершенных лицами в состоянии алкогольного опьянения</t>
  </si>
  <si>
    <t>Государственная программа Калужской области "Профилактика правонарушений в Калужской области"</t>
  </si>
  <si>
    <t>Объем туристского потока в Калужской области, включая экскурсантов</t>
  </si>
  <si>
    <t>Площадь номерного фонда коллективных средств размещения</t>
  </si>
  <si>
    <t>Количество койко-мест в коллективных средствах размещения</t>
  </si>
  <si>
    <t>Количество объектов аграрного туризма</t>
  </si>
  <si>
    <t>Объем платных услуг, оказанных населению в сфере туриндустрии</t>
  </si>
  <si>
    <t>Количество занятых в сфере туриндустрии</t>
  </si>
  <si>
    <t>Государственная программа Калужской области  "Развитие лесного хозяйства в Калужской области"</t>
  </si>
  <si>
    <t>Отношение фактического объема заготовки древесины к установленному допустимому объему изъятия древесины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</si>
  <si>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фонда,</t>
  </si>
  <si>
    <t>руб.на га</t>
  </si>
  <si>
    <t>Показатель выполнен.</t>
  </si>
  <si>
    <t>в том числе в областной бюджет</t>
  </si>
  <si>
    <t>Лесистость Калужской области</t>
  </si>
  <si>
    <t>Доля площади ценных лесных насаждений в составе покрытых лесной растительностью земель лесного фонда</t>
  </si>
  <si>
    <t xml:space="preserve">Доля площади лесов, выбывших из состава покрытых лесной растительностью земель лесного фонда в связи с воздействием пожаров, вредных организмов, рубок и других факторов в общей площади покрытых лесной растительностью земель лесного фонда </t>
  </si>
  <si>
    <t>Доля площадей земель лесного фонда, переданных в аренду, в общей площади земель лесного фонда</t>
  </si>
  <si>
    <t>Отношение количества случаев с установленными нарушителями лесного законодательства к общему количеству зарегистрированных случаев нарушения лесного законодательства</t>
  </si>
  <si>
    <t>Отношение суммы возмещенного ущерба от нарушений лесного законодательства к сумме нанесенного ущерба от нарушений лесного законодательства</t>
  </si>
  <si>
    <t>Отношения площади искусственного лесовосстановления к площади выбытия лесов в результате сплошных рубок</t>
  </si>
  <si>
    <t>В 2014 году в соответствии с проведенными лесопатологическими обследованиями были проведены сплошные санитарные рубки на площади 2445 га (в 2013 году - 2498 га). При  этом площадь искусственного лесовосстановления в 2014 году составила 1977 га (в 2013 году - 1607 га).</t>
  </si>
  <si>
    <t>Доля лесных пожаров, возникших по вине граждан, в общем количестве лесных пожаров</t>
  </si>
  <si>
    <t>Доля лесных пожаров, ликвидированных в течение первых суток со дня обнаружения (по количеству случаев), в общем количестве лесных пожаров</t>
  </si>
  <si>
    <t>Доля крупных лесных пожаров в общем количестве лесных пожаров</t>
  </si>
  <si>
    <t>Отношение площади проведенных санитарно-оздоровительных мероприятий к площади погибших и поврежденных лесов</t>
  </si>
  <si>
    <t>Государственная программа Калужской области "Развитие рынка труда в Калужской области"</t>
  </si>
  <si>
    <t>Уровень общей безработицы</t>
  </si>
  <si>
    <t>Уровень регистрируемой безработицы</t>
  </si>
  <si>
    <t>Коэффициент напряженности на рынке труда</t>
  </si>
  <si>
    <t>Количество муниципальных районов с уровнем регистрируемой безработицы, в 2 раза превышающим среднеобластное значение</t>
  </si>
  <si>
    <t>Доля трудоустроенных граждан в численности граждан, обратившихся в целях поиска подходящей работы</t>
  </si>
  <si>
    <t>Доля трудоустроенных граждан, относящихся к категории инвалидов, в общей численности граждан, относящихся к категории инвалидов, обратившихся в целях поиска подходящей работы</t>
  </si>
  <si>
    <t>Численность незанятых инвалидов, в том числе инвалидов, использующих кресла-коляски, трудоустроенных на оборудованные (оснащенные) для них рабочие места</t>
  </si>
  <si>
    <t>Доля граждан, признанных безработными, в численности граждан, завершивших профессиональное обучение или дополнительное образование по направлению органов службы занятости</t>
  </si>
  <si>
    <t>Доля обоснованных жалоб получателей государственных услуг в общем числе поданных жалоб</t>
  </si>
  <si>
    <t>Отношение численности трудоустроенных незанятых инвалидов на оборудованные (оснащенные) для них рабочие места к общей численности инвалидов в трудоспособном возрасте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</si>
  <si>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</si>
  <si>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Доля граждан, использующих механизм получения государственных и муниципальных услуг в электронной форме</t>
  </si>
  <si>
    <t>Доля электронного документооборота между органами исполнительной власти Калужской области, органами местного самоуправления в общем объеме межведомственного документооборота</t>
  </si>
  <si>
    <t>Показатель, установленный в ГП РФ "Информационное общество (2010-2020)" составляет 70 %</t>
  </si>
  <si>
    <t>Уровень удовлетворенности граждан Калужской области качеством предоставления государственных и муниципальных услуг</t>
  </si>
  <si>
    <t>Доля граждан Калужской области,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</si>
  <si>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По данным АИС мониторинга развития сети МФЦ, Минэкономразвития России</t>
  </si>
  <si>
    <t>Среднее время ожидания в очереди при обращении заявителя в орган исполнительной власти Калужской области (орган местного самоуправления) для получения государственных (муниципальных) услуг</t>
  </si>
  <si>
    <t>минут</t>
  </si>
  <si>
    <t>Подпрограмма 1 "Развитие информационного общества и формирование электронного правительства в Калужской области"</t>
  </si>
  <si>
    <t xml:space="preserve">Доля региональных государственных услуг, по которым обеспечена возможность получения результатов предоставления государственных услуг и исполнения государственных функций в электронном виде на региональном портале государственных услуг, в общем количестве региональных государственных услуг
</t>
  </si>
  <si>
    <t>всего услуг 120, переведено в электронный вид 59</t>
  </si>
  <si>
    <t>Численность населения Калужской области, имеющего возможность использования механизма получения государственных услуг в электронном виде</t>
  </si>
  <si>
    <t>по данным регионального портала государственных услуг</t>
  </si>
  <si>
    <t>Доля органов власти, имеющих доступ в сеть Интернет со скоростью не менее 2 Мбит/с, в общем числе органов власти Калужской области и органов местного самоуправления</t>
  </si>
  <si>
    <t>по сотоянию на 31.12.2014 года благодаря реализации проекта "1542" возможность доступа в интернет со скоростью не менее 2 Мбит/с имеют 218 ОГВ и ОМСУ области из общего количества 332 ОГВ и ОМСУ</t>
  </si>
  <si>
    <t>Показатель, установленный в ГП РФ "Информационное общество (2010-2020)" составляет 27 %</t>
  </si>
  <si>
    <t>Доля органов исполнительной власти Калужской области, использующих средства электронной подписи</t>
  </si>
  <si>
    <t>Подпрограмма 2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</si>
  <si>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Количество запросов специалистов органов исполнительной власти/органов местного самоуправления, выполненных с использованием результатов космической деятельности (бумажный носитель/электронный носитель/онлайн)</t>
  </si>
  <si>
    <t>Большое количество заявок обеспечено за счет создания электронного банка данных, включающего в себя огромное количество данных дистанционного зондирования Земли, векторной и атрибутивной информации по различных отраслям народного хозяйства на территорию Калужской области</t>
  </si>
  <si>
    <t>Доля автотранспортных средств, зарегистрированных на территории Калужской области: 
- принадлежащих ОИВ/ОМСУ Калужской области,
- осуществляющих пассажирские перевозки,
- осуществляющих оказание скорой и неотложной медицинской помощи,
- осуществляющих перевозки опасных грузов, включенных в региональную навигационно-информационную систему</t>
  </si>
  <si>
    <t>Недовыполнение показателя связано с невыполнением ОИВ и ОМСУ Калужской области планов по оснащению транспортных средств в рамках выполнения Постановления Губернатора Калужской области №380 от 02.12.2010г.</t>
  </si>
  <si>
    <t>50-100%</t>
  </si>
  <si>
    <t>Подпрограмма 3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</si>
  <si>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Среднее количество обращений представителей бизнес-сообщества в орган исполнительной власти Калужской области (орган местного самоуправления) для получения одной услуги, связанной со сферой предпринимательской деятельности</t>
  </si>
  <si>
    <t>раз</t>
  </si>
  <si>
    <t>В 2013 г. мониторинг не проводился. В 2014 г. - фактическое значение по данным мониторинга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</si>
  <si>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РФ  от 7 мая 2012 г № 601 составляет 2</t>
  </si>
  <si>
    <t>Среднее количество обращений граждан для получения одной услуги</t>
  </si>
  <si>
    <t>Внутренний мониторинг 2013 года</t>
  </si>
  <si>
    <t>Доля регламентированных государственных услуг</t>
  </si>
  <si>
    <t>Протоколы комиссий по административной реформе</t>
  </si>
  <si>
    <t>Доля регламентированных муниципальных услуг (по каждому муниципальному образованию)</t>
  </si>
  <si>
    <t>Доля регламентированных контрольно-надзорных и разрешительных функций</t>
  </si>
  <si>
    <t>Внутренний мониторинг 2014 года, разработаны все необходимые регламенты, 2 находятся на утверждении</t>
  </si>
  <si>
    <t>Количество МФЦ, в том числе филиалов МФЦ, в Калужской области</t>
  </si>
  <si>
    <t>Прирост запасов и прогнозных ресурсов общераспространенных полезных ископаемых (строительные пески, песчано-гравийные смеси, строительные известняки)</t>
  </si>
  <si>
    <t>млн. м3</t>
  </si>
  <si>
    <t>При обсуждении достигнутых результатов работ в части выявленных и предварительно оцененных запасов подземных вод (1286,0 м3/сут), администрация Ферзиковского района выразила удовлетворение объемами, необходимыми для водоснабжения сельских населенных пунктов Ферзиковского района Калужской области и рекомендовала геологическое задание по данному объекту ЗАО «НИЦ центр «Югранефтегаз» считать выполненным. (протокол НТС от 27.11.2014 г. № 56/2014).</t>
  </si>
  <si>
    <t xml:space="preserve">Объем прироста запасов и прогнозных ресурсов строительных песков и песчано-гравийной смеси </t>
  </si>
  <si>
    <t>Объем прироста запасов и прогнозных ресурсов строительных известняков</t>
  </si>
  <si>
    <t>Подведение итогов геологоразведочных работ по объекту "Поисково-оценочные работы на строительные известняки в Кировском районе Калужской области" за счет областного бюджета запланировано на февраль 2015 года</t>
  </si>
  <si>
    <t>Объем прироста запасов подземных питьевых вод</t>
  </si>
  <si>
    <t>Увеличение удельного веса районов Калужской области, на территории которых проведен ликвидационный тампонаж  скважин, обеспечивший недопущение истощения и загрязнения водоносных горизонтов, являющихся источ-никами централизованного водоснабжения</t>
  </si>
  <si>
    <t xml:space="preserve">Протяженность новых и реконструированных
сооружений инженерной защиты и берегоукрепления
</t>
  </si>
  <si>
    <t xml:space="preserve">Количество гидротехнических сооружений с
неудовлетворительным и опасным уровнем 
безопасности, приведенных в безопасное техническое состояние
</t>
  </si>
  <si>
    <t>Уровень аварийности гидротехнических сооружений (отношение количества аварий к количеству гидротехнических сооружений)</t>
  </si>
  <si>
    <t>не более 1,4</t>
  </si>
  <si>
    <t>Доля протяженности участков русел рек, на которых осуществлены работы по оптимизации их пропускной способности, к общей протяженности участков русел рек, нуждающихся в увеличении пропускной способности</t>
  </si>
  <si>
    <t>Доля установленных (нанесенных на землеустроительные карты) водоохранных зон водных объектов в протяженности береговой линии, требующей установления водоохранных зон (участков водных объектов, испытывающих антропогенное воздействие)</t>
  </si>
  <si>
    <t>Государственная программа Калужской области "Доступная среда в Калужской области"</t>
  </si>
  <si>
    <t>Доля инвалидов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Калужской области</t>
  </si>
  <si>
    <t>Доля приоритетных объектов и услуг в приоритетных сферах жизнедеятельности инвалидов,  нанесенных на карту доступности Калужской области по результатам их паспортизации, среди всех приоритетных объектов и услуг</t>
  </si>
  <si>
    <t>Превышение показателя связано с внеплановым увеличением количества паспортизированных объектов социальной инфраструктуры</t>
  </si>
  <si>
    <t>Превышение показателя обусловлено фактически сложившимися сведениями, полученными от органов местного самоуправления Калужской области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</si>
  <si>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</si>
  <si>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учреждений профессионального образования,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 профессионального образования  </t>
  </si>
  <si>
    <t>Доля лиц с ограниченными возможностями здоровья и инвалидов от 6 до 18 лет, систематически занимающихся физической культурой и спортом, в общей численности этой категории населения в Калужской области</t>
  </si>
  <si>
    <t>10.</t>
  </si>
  <si>
    <t>Превышение показателя обусловлено фактически сложившимися сведениями, полученными из отчетной информации учреждений социального обслуживания</t>
  </si>
  <si>
    <t>11.</t>
  </si>
  <si>
    <t>Доля инвалидов, признанных в установленном порядке безработными, организовавших предпринимательскую деятельность, в общей численности инвалидов, признанных в установленном порядке безработными в Калужской области</t>
  </si>
  <si>
    <t>12.</t>
  </si>
  <si>
    <t>Доля специалистов, прошедших обучение и повышение квалификации по вопросам реабилитации и социальной интеграции инвалидов, среди всех специалистов, занятых в этой сфере в Калужской области</t>
  </si>
  <si>
    <t>13.</t>
  </si>
  <si>
    <t xml:space="preserve"> Доля инвалидов, положительно оценивающих отношение населения к проблемам инвалидов, в общей численности опрошенных инвалидов в Калужской области</t>
  </si>
  <si>
    <t>тыс. куб./сут.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</si>
  <si>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Калужской области</t>
  </si>
  <si>
    <t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в Калужской области</t>
  </si>
  <si>
    <t xml:space="preserve"> 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парке этого подвижного состава в Калужской области</t>
  </si>
  <si>
    <t>Подпрограмма  1. "Воспроизводство минерально-сырьевой базы, геологическое изучение недр в Калужской области"</t>
  </si>
  <si>
    <t>Подпрограмма 2. Развитие водохозяйственного комплекса Калужской области"</t>
  </si>
  <si>
    <t>Подпрограмма 3. "Использование водных ресурсов Калужской области"</t>
  </si>
  <si>
    <t>Подпрограмма  1. "Обеспечение использования лесов"</t>
  </si>
  <si>
    <t>Доля объема заготовки древесины выборочными рубками в общем объеме заготовки древесины</t>
  </si>
  <si>
    <t>Подпрограмма 2. "Воспроизводство лесов"</t>
  </si>
  <si>
    <t>Подпрограмма 3.  "Охрана и защита лесов"</t>
  </si>
  <si>
    <t>Государственная программа Калужской области "Развитие туризма в Калужской области"</t>
  </si>
  <si>
    <t>Среднее время прибытия  экстренных оперативных служб по вызовам (сообщениям о происшествиях) от населения к месту происшествия</t>
  </si>
  <si>
    <t>Оснащение  дежурно-диспетчерских служб экстренных оперативных служб "01", "02", "03", "04" и единых дежурно-диспетчерских служб муниципальных образований для интеграции в систему-112 Калужской области</t>
  </si>
  <si>
    <t>Уровень охвата должностных лиц, специалистов территориальной подсистемы предупреждения и ликвидации чрезвычайных ситуаций и населения области мероприятиями обучающего характера, от необходимого</t>
  </si>
  <si>
    <t>Уровень обеспеченности населения имуществом гражданской обороны, не менее</t>
  </si>
  <si>
    <t>Коэффициент реагирования пожарно-спасательных подразделений на дорожно-транспортные происшествия</t>
  </si>
  <si>
    <t>По Российской Федерации - 1,75; по ЦФО - 1,514</t>
  </si>
  <si>
    <t>Подпрограмма 8. Совершенствование государственного управления и регулирования в Калужской области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</si>
  <si>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</t>
  </si>
  <si>
    <t>Доля использованных и обезвреженных отходов производства и потребления от общего количества образующихся отходов I - IV класса опасности</t>
  </si>
  <si>
    <t>Выбросы в атмосферный воздух вредных (загрязняющих) веществ, отходящих от стационарных источников</t>
  </si>
  <si>
    <t>Объем образованных отходов I - IV класса опасности</t>
  </si>
  <si>
    <t>Доля площади субъекта Российской Федерации, занятая особо охраняемыми природными территориями регионального и местного значения</t>
  </si>
  <si>
    <t>Перевыполнение за счет выхода на проектную мощность мусоросортировочной станции в г. Обнинске (по данным администрации муниципального образования)</t>
  </si>
  <si>
    <t>нет показателей</t>
  </si>
  <si>
    <t>отсутствие финансирования</t>
  </si>
  <si>
    <t xml:space="preserve">Степень охвата существующих особо охраняемых природных территорий (памятников природы) комплексным экологическим обследованием (по занимаемой площади)
</t>
  </si>
  <si>
    <t xml:space="preserve">Расширение сети особо охраняемых природных территорий регионального значения
</t>
  </si>
  <si>
    <t xml:space="preserve">Степень охвата территории области комплексным мониторингом окружающей среды
</t>
  </si>
  <si>
    <t xml:space="preserve">Количество населенных пунктов, охваченных наблюдениями за состоянием атмосферного воздуха
</t>
  </si>
  <si>
    <t xml:space="preserve">Доля населения области, принявшего участие в экологических мероприятиях, к общему числу населения области
</t>
  </si>
  <si>
    <t xml:space="preserve">Количество выполненных предписаний по устранению правонарушений в сфере охраны окружающей среды и природопользования по отношению к общему количеству предписаний
</t>
  </si>
  <si>
    <t>Количество проектов муниципальных программ в сфере благоустройства территорий, реализованных муниципальными образованиями - победителями областного конкурса на звание "Самое благоустроенное муниципальное образование Калужской области"</t>
  </si>
  <si>
    <t>шт</t>
  </si>
  <si>
    <t>Количество специализированной мусоровозной техники с крано-манипуляторной установкой для внедрения системы сбора бытовых отходов заглубленными емкостями</t>
  </si>
  <si>
    <t>удельный вес возбужденных дел об административных правонарушениях от числа выявленных правонарушениях</t>
  </si>
  <si>
    <t>удельный вес рассмотренных дел об административных правонарушениях от числа возбужденных дел</t>
  </si>
  <si>
    <t>удельный вес устраненных правонарушений от числа выявленных правонарушений</t>
  </si>
  <si>
    <t>удельный вес по постановлений по делам об административных правонарушениях, оставленных в силе от числа вынесенных</t>
  </si>
  <si>
    <t>Сумма денежных взысканий, поступившая в областной и местные бюджеты, в результате применения мер административного воздействия</t>
  </si>
  <si>
    <t xml:space="preserve">Доля утилизированных (использованных) ТБО в общем объеме образовавшихся ТБО </t>
  </si>
  <si>
    <t xml:space="preserve">Доля рекультивированных площадей муниципальных полигонов (свалок) ТБО по отношению к общей площади карт захоронения муниципальных полигонов (свалок) </t>
  </si>
  <si>
    <t>Подпрограмма 1.  "Развитие системы обращения с отходами производства и потребления в Калужской области"</t>
  </si>
  <si>
    <t xml:space="preserve">Подпрограмма 2. "Регулирование качества окружающей среды,повышение уровня экологического образования населения"
</t>
  </si>
  <si>
    <t>Подпрограмма 3. "Стимулирование муниципальных программ по повышению уровня благоустройства территорий"</t>
  </si>
  <si>
    <t>Количество субъектов малого и среднего предпринимательства в расчете на 1 тыс. человек населения Калужской области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</si>
  <si>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</si>
  <si>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Доля инновационных товаров, работ, услуг в общем объеме отгруженных товаров, выполненных работ, услуг</t>
  </si>
  <si>
    <t>Рост совокупной выручки организаций - участников кластеров в сфере фармацевтики, биотехнологий, биомедицины и информационно-телекоммуникационных технологий от продаж продукции</t>
  </si>
  <si>
    <t>Оценка. Информация по данному показателю будет уточнена после получения анкет от получателей поддержки (срок предоставления анкет до 1 марта)</t>
  </si>
  <si>
    <t>Количество субъектов малого и среднего предпринимательства, получивших государственную поддержку</t>
  </si>
  <si>
    <t>Рост объемов налоговых поступлений от субъектов малого и среднего предпринимательства - получателей финансовой поддержки</t>
  </si>
  <si>
    <t>Рост выручки от реализации товаров, продукции, работ и услуг субъектами малого и среднего предпринимательства, осуществляющими инновационную деятельность, - получателями финансовой поддержки</t>
  </si>
  <si>
    <t xml:space="preserve">Количество компаний-резидентов, размещенных в технопарке в сфере высоких технологий в г. Обнинске </t>
  </si>
  <si>
    <t>Рост объемов отгруженной организациями - участниками кластера инновационной продукции (работ, услуг)</t>
  </si>
  <si>
    <t>Государственная программа Калужской области "Развитие предпринимательства и инноваций в Калужской области"</t>
  </si>
  <si>
    <t xml:space="preserve">Подпрограмма  1. "Развитие малого и среднего, в том числе инновационного, предпринимательства в Калужской области" </t>
  </si>
  <si>
    <t xml:space="preserve">Подпрограмма 2. "Создание и развитие технопарков в сфере высоких технологий в Калужской области" </t>
  </si>
  <si>
    <t>Подпрограмма 3.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</t>
  </si>
  <si>
    <t>Подпрограмма 4. "Обеспечение реализации полномочий в сфере административно-технического контроля"</t>
  </si>
  <si>
    <t>Численность участников Государственной программы по оказанию содействия добровольному переселению в Российскую Федерацию соотечественников, проживающих за рубежом, и членов их семей, прибывших в Калужскую область и зарегистрированных в Управлении Федеральной миграционной службы по Калужской области, 
в т.ч.:</t>
  </si>
  <si>
    <t>по проекту переселения "Территория вселения - Калужская область"</t>
  </si>
  <si>
    <t>по проекту переселения "Сельское хозяйство"</t>
  </si>
  <si>
    <t>по проекту переселения "Образование"</t>
  </si>
  <si>
    <t>по проекту переселения "Объекты туриндустрии"</t>
  </si>
  <si>
    <t>Государственная программа Калужской области "Воспроизводство и использование природных ресурсов в Калужской области"</t>
  </si>
  <si>
    <t xml:space="preserve">Государственная программа Калужской области "Охрана окружающей среды в Калужской области" </t>
  </si>
  <si>
    <t>Государственная программа Калужской области "Молодежь Калужской области"</t>
  </si>
  <si>
    <t>Удельный вес численности молодежи, участвующей в деятельности молодежных и детских общественных объединений</t>
  </si>
  <si>
    <t>Доля молодежи, принимающей участие в проектах по поддержке талантливой молодежи</t>
  </si>
  <si>
    <t>Доля молодежи, положительно оценивающей состояние межнациональных отношений</t>
  </si>
  <si>
    <t>Уровень толерантного отношения к представителям другой национальности в молодежной среде</t>
  </si>
  <si>
    <t>Удельный вес молодежи, охваченной мероприятиями, направленными на поддержку молодежи, оказавшейся в трудной жизненной ситуации</t>
  </si>
  <si>
    <t>Удельный вес молодежи, вовлеченной в добровольческую деятельность</t>
  </si>
  <si>
    <t>Охват молодежи мероприятиями, направленными на гражданско-патриотическое воспитание молодежи</t>
  </si>
  <si>
    <t>Доля молодежи, участвующей в деятельности учреждений по работе с молодежью</t>
  </si>
  <si>
    <t>Количество молодежных проектов, направленных на развитие Калужской области, получивших организационную, финансовую или иную поддержку</t>
  </si>
  <si>
    <t xml:space="preserve"> Доступность дошкольного образования (отношение численности детей 3 - 7 лет, которым предоставлена возможность получать услуги дошкольного образования, к численности детей 3 - 7 лет)</t>
  </si>
  <si>
    <t>Подпрограмма 1 "Развитие дошкольного образования</t>
  </si>
  <si>
    <t>Уровень удовлетворенности родителей качеством дошкольных образовательных услуг</t>
  </si>
  <si>
    <t>Подпрограмма 2 "Развитие общего образования"</t>
  </si>
  <si>
    <t>Доля общеобразовательных организаций, внедряющих инновационные образовательные программы, реализующих программы профильного обучения, в том числе с использованием электронных образовательных ресурсов и дистанционных образовательных технологий, в общей численности общеобразовательных организаций</t>
  </si>
  <si>
    <t xml:space="preserve">Доля учителей, участвующих в деятельности профессиональных сетевых сообществ и саморегулируемых организаций и регулярно получающих в них профессиональную помощь и поддержку, от общей численности учителей </t>
  </si>
  <si>
    <t xml:space="preserve">Доля учащихся, участвующих в конференциях, олимпиадах и иных конкурсных мероприятиях (фестивалях, смотрах, соревнованиях) муниципального, регионального, всероссийского, международного уровней, в общей численности учащихся общеобразовательных организаций Калужской области </t>
  </si>
  <si>
    <t>Подпрограмма 3 "Развитие дополнительного образования"</t>
  </si>
  <si>
    <t xml:space="preserve">Охват детей от 5 до 18 лет программами дополнительного образования в условиях общего и дополнительного образования </t>
  </si>
  <si>
    <t xml:space="preserve">Доля детей - участников конкурсных мероприятий в общем числе занимающихся в системе дополнительного образования детей </t>
  </si>
  <si>
    <t xml:space="preserve">Количество проводимых мероприятий по направлениям детского творчества по презентации достижений обучающихся в сфере дополнительного образования </t>
  </si>
  <si>
    <t>Подпрограмма 4 "Развитие профессионального образования"</t>
  </si>
  <si>
    <t>Доля организаций среднего профессионального образования, внедривших новые программы и модели профессионального образования, разработанные в рамках подпрограммы, в общем их числе</t>
  </si>
  <si>
    <t>Увеличение доли образовательных организаций среднего профессионального образования, предоставляющих широкие возможности для различных категорий населения в приобретении необходимых профессиональных квалификаций на протяжении всей трудовой деятельности</t>
  </si>
  <si>
    <t>Удельный вес численности педагогического состава, прошедшего повышение квалификации, переподготовку и стажировку в различных образовательных и производственных организациях, в общей численности педагогического состава профессиональных образовательных организаций области</t>
  </si>
  <si>
    <t>Доля обучающихся в образовательных организациях профессионального образования, вовлеченных в проведение культурно-массовых, досуговых, спортивных и других мероприятий</t>
  </si>
  <si>
    <t xml:space="preserve">Доля выпускников инженерно-технических специальностей очной формы обучения, трудоустроившихся по специальности не позднее первого года после завершения обучения
</t>
  </si>
  <si>
    <t>Доля выпускников дана без учета поступивших в ряды Российской армии, планирующих дальнейшее обучение</t>
  </si>
  <si>
    <t>Подпрограмма 5 "Развитие системы воспитания и социализации обучающихся"</t>
  </si>
  <si>
    <t xml:space="preserve">Удельный вес числа несовершеннолетних, состоящих на различных видах профилактического учета </t>
  </si>
  <si>
    <t xml:space="preserve">Доля юношей - десятиклассников, принявших участие в учебных сборах, от общей численности школьников данной категории </t>
  </si>
  <si>
    <t>Подпрограмма 6 "Создание условий для получения качественного образования"</t>
  </si>
  <si>
    <t xml:space="preserve">Суммарная протяженность маршрутов школьного автобуса
</t>
  </si>
  <si>
    <t>тыс. км</t>
  </si>
  <si>
    <t xml:space="preserve">Доля образовательных организаций, обеспеченных современным компьютерным оборудованием и программным обеспечением, в общем количестве образовательных организаций
</t>
  </si>
  <si>
    <t xml:space="preserve">Доля образовательных организаций, оснащенных современным технологическим оборудованием для приготовления пищи, в общем количестве образовательных организаций </t>
  </si>
  <si>
    <t xml:space="preserve">Доля образовательных организаций, не требующих капитального ремонта, в общем количестве образовательных организаций
</t>
  </si>
  <si>
    <t>42 (289)</t>
  </si>
  <si>
    <t xml:space="preserve">Удельный вес образовательных организаций, удовлетворяющих требованиям комплексной безопасности участников образовательного процесса в образовательных организациях 
</t>
  </si>
  <si>
    <t xml:space="preserve">Доля образовательных организаций, использующих технологии дистанционного образования, в общем количестве образовательных организаций
</t>
  </si>
  <si>
    <t xml:space="preserve">Доля обучающихся муниципальных общеобразовательных организаций, которым созданы условия для получения горячего питания, в общей численности обучающихся общеобразовательных организаций </t>
  </si>
  <si>
    <t>Подпрограмма 7 "Поддержка научно-исследовательской деятельности"</t>
  </si>
  <si>
    <t>Коэффициент прохождения научно-исследовательских проектов (Кп &lt;*&gt;)</t>
  </si>
  <si>
    <t>Количество участников региональных конкурсов</t>
  </si>
  <si>
    <t>Уменьшение количества участников связано с уменьшением числа участников-коллективов научных оргнаизаций, вузов, состоящих из 3 и более человек</t>
  </si>
  <si>
    <t>Доля аспирантов и студентов, принимающих участие в региональных конкурсах (Дас &lt;**&gt;)</t>
  </si>
  <si>
    <t xml:space="preserve">Подпрограмма 8 "Обеспечение функционирования системы
образования региона и реализации государственной программы"
</t>
  </si>
  <si>
    <t xml:space="preserve">Реализация социально-профессионального заказа на повышение квалификации и профессиональную переподготовку
</t>
  </si>
  <si>
    <t>Количество слушателей, прошедших обучение по дополнительным профессиональным программам с выдачей документов установленного образца (дипломов, свидетельств, удостоверений)</t>
  </si>
  <si>
    <t>Согласно утвержденного государственного задания и реализации социально-профессионального заказа</t>
  </si>
  <si>
    <t xml:space="preserve">Количество участников образовательного процесса (педагогических и руководящих работников, обучающихся, воспитанников, их родителей (законных представителей), повысивших уровень психологической компетенции </t>
  </si>
  <si>
    <t>Увеличение объема по данному показателю произошло за счет обеспечения новых направлений деятельности.</t>
  </si>
  <si>
    <t xml:space="preserve">Количество мониторинговых исследований системы образования, проводимых в Калужской области в течение года </t>
  </si>
  <si>
    <t>количество</t>
  </si>
  <si>
    <t>Возросло количество запросов информации, поступающих с федерального уровня</t>
  </si>
  <si>
    <t>Количество международных сопоставительных исследований качества образования, в которых Калужская область принимает участие</t>
  </si>
  <si>
    <t>Калужская область не попала в число регионов отобранных для проведения исследований</t>
  </si>
  <si>
    <t>25</t>
  </si>
  <si>
    <t xml:space="preserve">Число мест в образовательных организациях различного типа, вида и форм собственности, оказывающих услуги дошкольного образования, присмотра и ухода в образовательных организациях, реализующих образовательную программу дошкольного образования
</t>
  </si>
  <si>
    <r>
      <t xml:space="preserve"> Доля детей дошкольного возраста, получающих образовательные услуги по дошкольному образованию и (или) услуги по их содержанию, присмотру и уходу </t>
    </r>
    <r>
      <rPr>
        <sz val="10"/>
        <color rgb="FF00B050"/>
        <rFont val="Times New Roman"/>
        <family val="1"/>
        <charset val="204"/>
      </rPr>
      <t xml:space="preserve">в образовательных организациях, реализующих образовательную программу дошкольного образования
</t>
    </r>
    <r>
      <rPr>
        <sz val="10"/>
        <rFont val="Times New Roman"/>
        <family val="1"/>
        <charset val="204"/>
      </rPr>
      <t xml:space="preserve">
</t>
    </r>
  </si>
  <si>
    <t>% (ед.)</t>
  </si>
  <si>
    <t>Подпрограмма  1. "Профилактика заболеваний и формирование здорового образа жизни. Развитие первичной медико-санитарной
помощи"</t>
  </si>
  <si>
    <t>тыс. человек</t>
  </si>
  <si>
    <t>Оценка</t>
  </si>
  <si>
    <t>Производство в ОАО "Лафарж Цемент" работало в тестовом режиме</t>
  </si>
  <si>
    <t>Наличие застройщиков из других регионов с собственными производственными мощностями по производству ЖБИ</t>
  </si>
  <si>
    <t>Отсутсвие крупных заказов КПД в ООО "Калужский домостроительный комбинат"</t>
  </si>
  <si>
    <t>Отсутствие должного спроса в регионе</t>
  </si>
  <si>
    <t xml:space="preserve">Перенос сроков окончания строительства ООО "Калужский цементный завод" </t>
  </si>
  <si>
    <t>Отсутстствие данных в статистике по состоянию на 20.02.2015</t>
  </si>
  <si>
    <t xml:space="preserve">Отсутствие должной кооперации между региональными строительными организациями (предприятиями), предприятиями промышленности строительных материалов и  предприятиями по добыче полезных ископаемых </t>
  </si>
  <si>
    <t xml:space="preserve">Удовлетворение потребности строительного комплекса Калужской области в материалах, изделиях и конструкциях региональных производителей </t>
  </si>
  <si>
    <t>Степень износа основных фондов предприятий отрасли</t>
  </si>
  <si>
    <t>снижение на 2,6 процентных пункта</t>
  </si>
  <si>
    <t>прирост на 1,0 процентный пункт</t>
  </si>
  <si>
    <t>прирост на 1,3 процентных пункта</t>
  </si>
  <si>
    <t>прирост на 9,7 процентных пункта</t>
  </si>
  <si>
    <t>прирост на 5,0 процентных пункта</t>
  </si>
  <si>
    <t>Система самообслуживания сокращает расходы предпринимателей на организацию торговли, что способствует ее активному распространению</t>
  </si>
  <si>
    <t>Оперативные данные</t>
  </si>
  <si>
    <t>прирост на 5,9 процентных пункта</t>
  </si>
  <si>
    <t>прирост на 11,7 процентных пункта</t>
  </si>
  <si>
    <t>прирост на 15,0 процентных пункта</t>
  </si>
  <si>
    <t>прирост на 14,9 процентных пункта</t>
  </si>
  <si>
    <t>прирост на 5,2 процентных пункта</t>
  </si>
  <si>
    <t>прирост на 30,8 процентных пункта</t>
  </si>
  <si>
    <t>Увеличение числа работников, которым в 2014  году впервые установлен диагноз профессионального заболевания, связано с активной работой отделения профпатологии  ГБУЗ КО «Калужская областная больница» и  лучшей выявляемостью признаков профессиональных заболеваний  при проведении периодических медицинских осмотров</t>
  </si>
  <si>
    <t>улучшение на 2,1 процентных пункта</t>
  </si>
  <si>
    <t>улучшение на 4,4 процентных пункта</t>
  </si>
  <si>
    <t>улучшение на 10,0 процентных пункта</t>
  </si>
  <si>
    <t>снижение на 2,8 процентных пункта</t>
  </si>
  <si>
    <t xml:space="preserve">Отсутствие финансирования на закупку программного продукта для системы подачи заявок в форме электронного документа с использованием цифровой подписи </t>
  </si>
  <si>
    <t>снижение на 1,0 процентный пункт</t>
  </si>
  <si>
    <t>Сложное финансовое состояние потребительских кооперативов, высокая процентная ставка оформления займов.</t>
  </si>
  <si>
    <t>Снижение объемов финансирования из федерального и областного бюджетов</t>
  </si>
  <si>
    <t xml:space="preserve"> Государственная программа Калужской области "Экономическое развитие в Калужской области"</t>
  </si>
  <si>
    <t>Государственная программа Калужской области "Социальная поддержка граждан в Калужской области"</t>
  </si>
  <si>
    <t>Значения индикаторов государственных программ Калужской области</t>
  </si>
  <si>
    <t xml:space="preserve">
Индикатор (наименование)</t>
  </si>
  <si>
    <t>Ед. измерения</t>
  </si>
  <si>
    <t xml:space="preserve">Обоснование отклонений значений индикатора (при наличии)
</t>
  </si>
  <si>
    <t>Оценка. Формирование статистических данных осуществляется территориальным органом Федеральной  службы государственной статистики по Калужской области не ранее 1 июня текущего года.</t>
  </si>
  <si>
    <t>Государственная программа Калужской области "Развитие образования в Калужской области"</t>
  </si>
  <si>
    <t>кол-во</t>
  </si>
  <si>
    <t>Снижение поголовья продуктивных коров в хозяйствах населения на 9,6%.</t>
  </si>
  <si>
    <t>Доля объектов областного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</t>
  </si>
  <si>
    <t>Энергоемкость валового регионального продукта Калужской области (для фактических условий)</t>
  </si>
  <si>
    <t>Энергоемкость валового регионального продукта Калужской области (для сопоставимых условий)</t>
  </si>
  <si>
    <t>За 2015 год указана предварительная оценка, статистические данные будут опубликованы в сентябре 2016 года.</t>
  </si>
  <si>
    <t>Доля объема природного газа, расчеты за который осуществляются с использованием приборов учета, в общем объеме природного газа потребляемой (используемой) на территории Калужской области</t>
  </si>
  <si>
    <t>Количество энергосервисных договоров (контрактов), заключенных органами государственной власти Калужской области и государственными учреждениями Калужской области</t>
  </si>
  <si>
    <t>Удельный расход электрической энергии на снабжение органов государственной власти Калужской области и государственных учреждений Калужской области (в расчете на 1 кв. метр общей площади)</t>
  </si>
  <si>
    <t>кВт.ч/кв.м</t>
  </si>
  <si>
    <t>Удельный расход тепловой энергии на снабжение органов государственной власти Калужской области и государственных учреждений Калужской области (в расчете на 1 кв. метр общей площади)</t>
  </si>
  <si>
    <t>Гкал/кв.м</t>
  </si>
  <si>
    <t>Удельный расход холодной воды на снабжение органов государственной власти Калужской области и государственных учреждений Калужской области (в расчете на 1 человека)</t>
  </si>
  <si>
    <t>куб. м/чел.</t>
  </si>
  <si>
    <t>Удельный расход горячей воды на снабжение органов государственной власти Калужской области и государственных учреждений Калужской области (в расчете на 1 человека)</t>
  </si>
  <si>
    <t>Удельный расход природного газа на снабжение органов государственной власти и государственных учреждений Калужской области (в расчете на 1 человека)</t>
  </si>
  <si>
    <t>Удельный расход тепловой энергии в многоквартирных домах (в расчете на 1 кв. метр общей площади)</t>
  </si>
  <si>
    <t>Гкал/кв. м</t>
  </si>
  <si>
    <t>куб.м/кв. м</t>
  </si>
  <si>
    <t>Удельный расход электрической энергии, используемой при передаче тепловой энергии в системах теплоснабжения</t>
  </si>
  <si>
    <t>кВт.ч/куб.м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</si>
  <si>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</si>
  <si>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</si>
  <si>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</si>
  <si>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Доля тепловой энергии, поставляемой в многоквартирные дома с индивидуальными тепловыми пунктами</t>
  </si>
  <si>
    <t>Доля протяженности автомобильных дорог общего пользования регионального или межмуниципального значения, соответствующих  нормативным требованиям к транспортно-эксплуатационным показателям</t>
  </si>
  <si>
    <t>Статистические данные на 01.01.2016 года не сформированы. На 01.01.2015 по России - 37,1 %, по ЦФО - 37,57 %</t>
  </si>
  <si>
    <t>Доля бюджетных ассигнований Дорожного фонда Калужской области на оказание государственной поддержки органам местного самоуправления на мероприятия по дорожному хозяйству в рамках муниципальных дорожных фондов,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и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</si>
  <si>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Количество дорожно-транспортных происшествий на 10 тыс. автотранспортных средств из-за сопутствующих дорожных условий</t>
  </si>
  <si>
    <t>Эффективность использования существующих объектов спорта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</si>
  <si>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резерва</t>
  </si>
  <si>
    <t>Доля граждан, занимающихся в спортивных организациях, в общей численности детей и молодежи в возрасте 6 - 15 лет</t>
  </si>
  <si>
    <t>Доля спортсменов-разрядников, имеющих разряды и звания (от I разряда до спортивного звания "Заслуженный мастер спорта"), в общем количестве спортсменов-разрядников в системе специализированных детско-юношеских спортивных школ олимпийского резерва</t>
  </si>
  <si>
    <t xml:space="preserve">На основании оценки активных и пассивных участников мероприятий,  направленных на этнокультурное развитие народов. </t>
  </si>
  <si>
    <t>Данные значения являются следствием требований, предъявленных к выборочной совокупности респондентов, которые ограничивают территорию исследования областным центром и возрастными рамками его участников в 16-30 лет. При проведении количественного исследования на областной выборке среди населения от 16 лет без ограничения «верхнего» возраста респондентов, итог может быть более приближен к плановому показателю</t>
  </si>
  <si>
    <t>Недостижение прогнозного показателя "Сокращение общего числа пожаров"</t>
  </si>
  <si>
    <t>Древесина мягколиственных пород, расчетная лесосека по которым составляет 2503,8 тыс.куб.м. (66 % от общей) не имеет сбыта. Переработку древесины мякголиственных пород в области ведет только ЗАО "Плитспичпром".</t>
  </si>
  <si>
    <t>В связи с продолжающейся работой по ликвидации очагов короеда-типографа и бактериальной водянки, в 2015 году на основе лесопатологических обследований были проведены сплошные санитарные рубки на площади 1916 га (39 % сплошных рубок за 2015 год).</t>
  </si>
  <si>
    <t>Уровень производственного травматизма</t>
  </si>
  <si>
    <t>Доля работников, привлеченных из других субъектов Российской Федерации для реализации инвестиционных проектов, продолжающих осуществлять трудовую деятельность на конец отчетного периода</t>
  </si>
  <si>
    <t>нет</t>
  </si>
  <si>
    <t>Общее количество документов 287194. Документов в электронной форме 226 883 .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</si>
  <si>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РФ  от 7 мая 2012 г № 601, составляет 70 %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</si>
  <si>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РФ  от 7 мая 2012 г № 601, составляет 90 %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</si>
  <si>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РФ  от 7 мая 2012 г № 601 составляет 15 минут</t>
  </si>
  <si>
    <t>20,0</t>
  </si>
  <si>
    <t>Доля населения, проживающего на подверженных негативному воздействию вод территориях, защищенного в результате проведений мероприятий по повышению защищенности от негативного воздействия вод, в общем количестве населения, проживающего на таких территориях</t>
  </si>
  <si>
    <t>не более 1,3</t>
  </si>
  <si>
    <t xml:space="preserve">Принятие нормативного правового акта о порядке обеспечения доступной среды жизнедеятельности инвалидов и других маломобильных групп населения в Калужской области
</t>
  </si>
  <si>
    <t xml:space="preserve">53
</t>
  </si>
  <si>
    <t xml:space="preserve"> Доля инвалидов и других маломобильных групп населения, воспользовавшихся услугами службы "Социальное такси", в общей численности людей данной категории, обратившихся за получением этих услуг в Калужской области</t>
  </si>
  <si>
    <t xml:space="preserve">49,6
</t>
  </si>
  <si>
    <t>Разработан план мероприятий («дорожная карта») «Повышение значений показателей доступности для инвалидов объектов и услуг в установленных сферах деятельности (2015 – 2020 годы) в Калужской области», утвержденный постановлением Правительства Калужской области от 30.09.2015 № 551</t>
  </si>
  <si>
    <t xml:space="preserve">Значительное превышение показателя связано с охватом лиц указанных категорий в возрасте от 0 до 18 лет, занимающихся физической культурой и спортом, по данным формы федерального статистического наблюдения № 3-АФК "Сведения об адаптивной физической культуре и спорте"     </t>
  </si>
  <si>
    <t>В 2015 году мероприятие государственной программы Калужской области «Доступная среда в Калужской области» по содействию самозанятости инвалидов, признанных в установленном порядке безработными, не осуществлялось по причине отсутствия финансирования на реализацию данного мероприятия</t>
  </si>
  <si>
    <t>Незначительное превышение показателя на 2,8%</t>
  </si>
  <si>
    <t>% к 2007</t>
  </si>
  <si>
    <t xml:space="preserve">Наблюдаемое по годам некоторого ухудшение качества воздуха не пропорционально нагрузке от новых промышленных предприятий, что говорит о достаточно эффективной очистке выбросов.  Качество атмосферного воздуха описывается комплексным показателем ИЗА и также изменяется, но не столь значительно - в пределах 1,71-5,0 (загрязнение низкое или повышенное). </t>
  </si>
  <si>
    <t>Миграционный прирост населения Калужской области, в том числе за счет прибывших соотечественников</t>
  </si>
  <si>
    <t xml:space="preserve">1) Значительное превышение планового показателя обусловлено активным переселением в область  в 2015 году - завершающем году реализации программы - соотечественников, которым участие в программе было согласовано в предыдущие годы. 
2) Статус участника Государственной программы получали граждане, вынужденно покинувшие Украину в 2014 и 2015 годах. </t>
  </si>
  <si>
    <t>Удельный вес численности обучающихся государственных (муниципальных)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</si>
  <si>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выпускников государственных (муниципальных) общеобразовательных организаций, не получивших аттестат о среднем общем образовании;</t>
  </si>
  <si>
    <t xml:space="preserve">Удельный вес детей от 7 до 17 лет, охваченных всеми формами отдыха и оздоровления, в общей численности детей от 7 до 17 лет </t>
  </si>
  <si>
    <t>Удовлетворенность населения качеством предоставляемых образовательных услуг</t>
  </si>
  <si>
    <t>2014 год  - факт</t>
  </si>
  <si>
    <t>2015 год - отчетный</t>
  </si>
  <si>
    <t>Сведения о достижении значений индикаторов государственных программ Калужской области в 2015 году</t>
  </si>
  <si>
    <t>В результате работы, проводимой учреждениями социального обслуживания семьи и детей Калужской области, снижается количество  безнадзорных и беспризорных детей, помещенных в специализированные учреждения для несовершеннолетних.</t>
  </si>
  <si>
    <t>Создано шесть отделений и восемь служб реабилитации детей-инвалидов в учреждениях социального обслуживания семьи и детей, в которых внедрена технология раннего вмешательства.</t>
  </si>
  <si>
    <t>Уровень газификации  Калужской области природным газом</t>
  </si>
  <si>
    <t>Запланированный ввод комплекса арендного жилья   перенесен на 2016 год</t>
  </si>
  <si>
    <t>Уменьшение показателя связано с низкой активностью населения и снижением уровня дохода на душу населения</t>
  </si>
  <si>
    <t>За 2014 г. по Российской Федерации - 23,7 кв. м общей площади жилья на одного чел., по ЦФО - 25,1 кв. м общей площади жилья на одного чел.</t>
  </si>
  <si>
    <t xml:space="preserve">Введение на федеральном уровне дополнительных обязанностей, возникающих при осуществлении деятельности товарищества собственников жилья   </t>
  </si>
  <si>
    <t>кг у.т./тыс.руб.</t>
  </si>
  <si>
    <t>кг у.т./тыс. руб.</t>
  </si>
  <si>
    <t>26</t>
  </si>
  <si>
    <t>Государственная программа Калужской области "Патриотическое воспитание населения Калужской области"</t>
  </si>
  <si>
    <t>Количество мероприятий патриотической направленности</t>
  </si>
  <si>
    <t>Удельный вес граждан, участвующих в мероприятиях по патриотическому воспитанию, по отношению к общему количеству граждан</t>
  </si>
  <si>
    <t>Удельный вес молодежи, вовлеченной в деятельность общественных объединений патриотической направленности от общего количества молодежи в возрасте 14-30 лет</t>
  </si>
  <si>
    <t>Удельный вес мероприятий патриотической направленности, освещенных в средствах массовой информации Калужской области</t>
  </si>
  <si>
    <t>Удельный вес образовательных организаций, в которых оформлены героико-исторические и историко-патриотические музеи образовательных учреждений</t>
  </si>
  <si>
    <t>27</t>
  </si>
  <si>
    <t>Государственная программа Калужской области "Поддержка развития российского казачества на территории Калужской области"</t>
  </si>
  <si>
    <t>Количество проведенных общественных мероприятий регионального и межрегионального уровней в области спорта и культуры с участием казачества</t>
  </si>
  <si>
    <t>Количество личных подсобных хозяйств, крестьянских фермерских хозяйств, организаций, учрежденных казачьими обществами, членами казачьих обществ, либо с долей казачьих обществ в уставном капитале не менее 25%, осуществляющих свою деятельность в сельской местности (нарастающим итогом)</t>
  </si>
  <si>
    <t>Количество членов казачьих обществ, прошедших обучение и получивших квалификацию по военно-учетным специальностям, охранным и иным смежным специальностям, необходимым для несения казаками государственной и иной службы</t>
  </si>
  <si>
    <t>Количество детей-сирот, включенных в проект "Я служу России" (нарастающим итогом)</t>
  </si>
  <si>
    <t>28</t>
  </si>
  <si>
    <t>Государственная программа Калужской области "Профилактика незаконного потребления наркотических средств и психотропных веществ, наркомании в Калужской области"</t>
  </si>
  <si>
    <t>Удельный вес подростков и молодежи в возрасте от 11 до 30 лет, вовлеченных в профилактические мероприятия антинаркотической направленности, в общей численности указанной категории</t>
  </si>
  <si>
    <t>Доля учащихся 9 - 11 классов общеобразовательных учреждений, прошедших тестирование на потребление наркотиков с отрицательным результатом, к общему количеству учащихся 9 - 11 классов общеобразовательных учреждений</t>
  </si>
  <si>
    <t>Доля больных наркоманией, прошедших реабилитацию, длительность ремиссии у которых составляет от 1 до 2-х лет и более, по отношению к общему числу больных наркоманией, прошедших реабилитацию</t>
  </si>
  <si>
    <t>Число лиц, потребляющих наркотические средства и психотропные вещества в немедицинских целях, ежегодно включаемых в реализуемые организациями, входящими в национальную систему комплексной реабилитации и ресоциализации лиц, потребляющих наркотические средства и психотропные вещества в немедицинских целях, программы комплексной реабилитации и ресоциализации</t>
  </si>
  <si>
    <t>Снижение показателя связано с изменением федерального законодательства по вопросам проведения тестирования (Федеральный закон от 08.01.1998 N 3-ФЗ (ред. от 29.12.2015) «О наркотических средствах и психотропных веществах»). Иммунохроматографическое тестирование проводилось только в 1 полугодии 2015 г. Во 2 полугодии 2015 г. проводилось социально-психологическое тестирование, по результатам которого в 2016 г. будут проведены медицинские осмотры выявленной «группы риска». Осмотры направлены на выявление подростков, потребляющих наркотические средства и психотропные вещества.</t>
  </si>
  <si>
    <t xml:space="preserve">Оценка показателя рассчитана исходя из средней заработной платы работников Калужской области, сложившейся по итогам 9 месяцев 2015 года. Окончательный отчет по реализации показателя будет сформирован по итогам опубликования отчета Росстата  о средней заработной плате медицинских работников за 2015 год. </t>
  </si>
  <si>
    <t>70,73*</t>
  </si>
  <si>
    <t>Высокая смертность на месте  ДТП 67,5 %, а также в первые сутки 54,5%, что говорит о тяжелых сочетанных травмах, не совместимых с жизнью</t>
  </si>
  <si>
    <t xml:space="preserve"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 </t>
  </si>
  <si>
    <t xml:space="preserve">По Российской Федерации:
2012 г. - 10,7%,
2013 г. - 10,8%,
2014 г. - 11,2%, 
2015 г. - 13,4%.
</t>
  </si>
  <si>
    <t>Недостижение прогнозного показателя "Снижение количества погибших вследствии пожаров"</t>
  </si>
  <si>
    <t>По ЦФО - 44,1 %</t>
  </si>
  <si>
    <t>По ЦФО - 66,5 %</t>
  </si>
  <si>
    <t>По ЦФО - 0,8 %</t>
  </si>
  <si>
    <t>Аварий, вызванных техническими и эксплуатационными причинами, не было.</t>
  </si>
  <si>
    <t>За 2015 год - предварительные данные.</t>
  </si>
  <si>
    <t xml:space="preserve">Оценка. </t>
  </si>
  <si>
    <t xml:space="preserve">Подпрограмма  1 . "Комплексное освоение и развитие  территорий в целях жилищного строительства и развития индивидуального жилищного строительства" </t>
  </si>
  <si>
    <t xml:space="preserve">Удельный вес численности населения в возрасте 5 - 18 лет, охваченного образованием, в общей численности населения в возрасте 5 - 18 лет </t>
  </si>
  <si>
    <t>Отношение среднего балла ЕГЭ (в расчете на 2 обязательных предмета) в 10 процентах школ с лучшими результатами ЕГЭ к среднему баллу ЕГЭ (в расчете на 2 обязательных  предмета) в 10 процентах школ с худшими результатами ЕГЭ</t>
  </si>
  <si>
    <t>Доля выпускников, обучившихся по программам  среднего профессионального образования и профессионального обучения, трудоустроившихся по специальности в первый год после выпуска из  профессиональной образовательной организации , в общей численности выпускников</t>
  </si>
  <si>
    <t>Всего принято участие в 59 мероприятиях, из них профинансировано из областного бюджета два</t>
  </si>
  <si>
    <t>Получен грант по программе "Начинающий фермер", начато развитие инфраструктуры казачьих поселений</t>
  </si>
  <si>
    <t>Прирост на 0,5 процентных пункта</t>
  </si>
  <si>
    <t>Снижение на 2,4 процентных пункта</t>
  </si>
  <si>
    <t>Снижение на 3,1 процентных пункта</t>
  </si>
  <si>
    <t>Прирост на 5,5 процентных пункта</t>
  </si>
  <si>
    <t>Прирост на 0,3 процентных пункта</t>
  </si>
  <si>
    <t>Прирост на 23,7 процентных пункта</t>
  </si>
  <si>
    <t>Прирост на 2,1 процентных пункта</t>
  </si>
  <si>
    <t>Прирост на 9,0 процентных пункта</t>
  </si>
  <si>
    <t>Снижение на 10,0 процентный пункт</t>
  </si>
  <si>
    <t>Прирост на 14,0 процентных пункта</t>
  </si>
  <si>
    <t>Прирост на 5 процентных пунктов</t>
  </si>
  <si>
    <t>Улучшение на 0,2 процентных пункта</t>
  </si>
  <si>
    <t>Улучшение на 0,5 процентных пункта</t>
  </si>
  <si>
    <t>Улучшение на 0,1 процентных пункта</t>
  </si>
  <si>
    <t>На том же уровне</t>
  </si>
  <si>
    <t>Прирост на 3,7 процентных пунктов</t>
  </si>
  <si>
    <t>Прирост на 0,05 процентных пункта</t>
  </si>
  <si>
    <t>Прирост на 1,5 процентных пункта</t>
  </si>
  <si>
    <t>Снижение на 14,4 процентных пункта</t>
  </si>
  <si>
    <t>Прирост на 3,7 процентных пункта</t>
  </si>
  <si>
    <t>Прирост на 2,7 процентных пункта</t>
  </si>
  <si>
    <t>Прирост на 0,1 процентных пункта</t>
  </si>
  <si>
    <t>Прирост на 6,5 процентных пункта</t>
  </si>
  <si>
    <t>Прирост на 2 процентных пункта</t>
  </si>
  <si>
    <t>Улучшение на 0,3 процентных пункта</t>
  </si>
  <si>
    <t>Прирост на 5,1 процентных пункта</t>
  </si>
  <si>
    <t>Улучшение на 0,4 процентных пункта</t>
  </si>
  <si>
    <t>Прирост на 0,13 процентных пункта</t>
  </si>
  <si>
    <t>Улучшение на 27 ед.</t>
  </si>
  <si>
    <t>Улучшение на 5 ед.</t>
  </si>
  <si>
    <t>Улучшение показателя на  0,8 лет</t>
  </si>
  <si>
    <t>Улучшение показателя на  0,2 ед.</t>
  </si>
  <si>
    <t>Ухудшение показателя на  1,2 ед.</t>
  </si>
  <si>
    <t>Улучшение показателя на 25,5 ед.</t>
  </si>
  <si>
    <t>Улучшение показателя на 6,6 ед.</t>
  </si>
  <si>
    <t>Улучшение показателя на 12,6 ед.</t>
  </si>
  <si>
    <t>Улучшение показателя на 3,4 ед.</t>
  </si>
  <si>
    <t xml:space="preserve">Улучшение показателя  на  1,3 л  </t>
  </si>
  <si>
    <t>Прирост показателя на  0,4 процентных пункта</t>
  </si>
  <si>
    <t>Улучшение показателя на 15,4 процентных пункта</t>
  </si>
  <si>
    <t>Улучшение показателя на  13,1 ед.</t>
  </si>
  <si>
    <t>Ухудшение показателя на  2,7 процентных пункта</t>
  </si>
  <si>
    <t>Ухудшение показателя на  3,9 процентных пункта</t>
  </si>
  <si>
    <t>Ухудшение  на 401 преступление</t>
  </si>
  <si>
    <t>Ухудшение  на 1410 преступлений</t>
  </si>
  <si>
    <t>Улучшение показателя на  4,7 процентных пункта</t>
  </si>
  <si>
    <t>Ухудшение показателя  на  0,05 процентных пункта</t>
  </si>
  <si>
    <t>Ухудшение показателя на  0,1 процентных пункта</t>
  </si>
  <si>
    <t>Ухудшение показателя на  0,12 процентных пункта</t>
  </si>
  <si>
    <t>Ухудшение показателя на  5 процентных пункта</t>
  </si>
  <si>
    <t>Улучшение показателя на 5,5 процентных пункта</t>
  </si>
  <si>
    <t>Улучшение показателя на 0,8 процентных пункта</t>
  </si>
  <si>
    <t>Улучшение показателя на 0,01 процентных пункта</t>
  </si>
  <si>
    <t>Ухудшение на 0,9 процентных пункта</t>
  </si>
  <si>
    <t>Прирост на 46,68 процентных пункта</t>
  </si>
  <si>
    <t>Ухудшение показателя  на 0,91 мин.</t>
  </si>
  <si>
    <t>Прирост на 10,6 процентных пункта</t>
  </si>
  <si>
    <t>Прирост на 7,7 процентных пункта</t>
  </si>
  <si>
    <t>Прирост на 4,2 процентных пункта</t>
  </si>
  <si>
    <t>Прирост на 2,2 процентных пункта</t>
  </si>
  <si>
    <t>Прирост на 0,4 процентных пункта</t>
  </si>
  <si>
    <t>Прирост на 4,1 процентных пункта</t>
  </si>
  <si>
    <t>Прирост на 22,5 процентных пункта</t>
  </si>
  <si>
    <t>Прирост на 4,4 процентных пункта</t>
  </si>
  <si>
    <t>Прирост на 6,9 процентных пункта</t>
  </si>
  <si>
    <t>Ухудшение показателя на 5,4 процентных пункта</t>
  </si>
  <si>
    <t>Улучшение показателя на 4 процентных пункта</t>
  </si>
  <si>
    <t>Ухудшение на 0,2 процентных пункта</t>
  </si>
  <si>
    <t>Прирост на 1 процентный пункт</t>
  </si>
  <si>
    <t>Снижение на 28,7 процентных пункта</t>
  </si>
  <si>
    <t>Прирост на 2,1 процентных пунктов</t>
  </si>
  <si>
    <t>Снижение на 0,47 процентных пункта</t>
  </si>
  <si>
    <t>Улучшение показателя  на 2 процентных пункта</t>
  </si>
  <si>
    <t>Ухудшение показателя  на 0,02 процентных пункта</t>
  </si>
  <si>
    <t>Ухудшение экономической конъюнктуры, начавшееся в 2014 году по стране в целом,  определило  осторожную инвестиционную политику в регионах, которая отразилась в сокращении объемов инвестиций в основной  капитал.</t>
  </si>
  <si>
    <t xml:space="preserve">Не достроены  дома, расположенные на территории муниципальных образований «Город Малоярославец», "Поселок Ферзиково", "Село Сашкино", в связи с чем сроки  переселения граждан не соблюдены.
</t>
  </si>
  <si>
    <t>На 2015 год по Калужской области установлены плановые показатели по государственной программе Российской Федерации "Развитие физической культуры и спорта"</t>
  </si>
  <si>
    <t xml:space="preserve">Численность населения, имеющего доходы ниже величины прожиточного минимума, меняется за последние три года в пределах 10% от общей численности населения. 
По статистическим данным по Калужской области.
2012 г. -   8,5%;
2013 г.  -  9,0%;
2014 г. -   9,4%
</t>
  </si>
  <si>
    <t xml:space="preserve">По Российской Федерации за 2015 год составляет  1,777, по ЦФО - 1,575.   </t>
  </si>
  <si>
    <t>Отсутствие у инвестора (АНО "Архполис") возможности дальнейшего финансового обеспечения инвестиционного проекта "Создание туристско-рекреационного кластера "Никола-Ленивец" Калужская область", уход с территории Калужской области крупных фестивалей («Дикая мята»).</t>
  </si>
  <si>
    <t xml:space="preserve">По Российской Федерации трудоустроено - 14431, по ЦФО трудоустроено  - 3338 </t>
  </si>
  <si>
    <t>По Российской Федерации - 0,9 ед., по ЦФО - 0,7 ед.</t>
  </si>
  <si>
    <t>По данным мониторинга, проведенного по заказу министерства развития информационного общества Калужской области в 2015 году</t>
  </si>
  <si>
    <t>По данным мониторинга, проведенным министерства развития информационного общества Калужской области в 2015 году</t>
  </si>
  <si>
    <t>По Российской Федерации - 0,66 %, по ЦФО (за искл.                г. Москвы) - 0,67 %</t>
  </si>
  <si>
    <t xml:space="preserve"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 </t>
  </si>
  <si>
    <t>В проектах по поддержке талантливой молодежи планировалось охватить 18 % общей численности молодежи Калужской области, фактическое исполнение меньше на 73,3 % в связи с уменьшением объемов финансирования мероприятий, направленных на поддержку талантливой молодежи и перераспределением объемов финансирования для проведения иных мероприятий сферы молодежной политики</t>
  </si>
  <si>
    <t>В мероприятиях, направленных на поддержку молодежи, оказавшейся в трудной жизненной ситуации, планировалось охватить 9,4 % общей численности молодежи Калужской области, фактическое исполнение меньше на 84 % в связи с уменьшением объемов финансирования мероприятий, направленных на поддержку талантливой молодежи и перераспределением объемов финансирования для проведения иных мероприятий сферы молодежной политики</t>
  </si>
  <si>
    <t>Динамика показателя ухудшилась в связи с тем, что в 2015 году на федеральном уровне существенно изменены условия сдачи ЕГЭ по обязательным учебным предметам (русский язык и математика), успешная сдача которых влияет на получение аттестата о среднем общем образовании: изменена структура, пересмотрено содержание экзаменационных работ, в том числе сокращено количество заданий с выбором одного ответа, экзамен по математике впервые разделён на два уровня – базовый и профильный.</t>
  </si>
  <si>
    <t>Снизилось по сравнению с плановым значением количество призывников, которым требовалась подготовка по ВУС, войсковой ЧОО "Казачья стража" было передано под охрану меньшее количество объектов государственной и муниципальной собственности</t>
  </si>
  <si>
    <t>По Российской Федерации за 2015 год – 73,5%</t>
  </si>
  <si>
    <t>Данные о вводимом жилье по стандартам экономкласса формируются на основании сведений, предоставленных муниципальными образованиями области за 2014 и 2015 годы</t>
  </si>
  <si>
    <t xml:space="preserve"> Показатель рассчитывается на основании сведений о числе  российских семей, желающих улучшить жилищные условия путем проведения опроса населения. </t>
  </si>
  <si>
    <t>Прирост на 18 процентных пункта</t>
  </si>
  <si>
    <r>
      <t>По Российской Федерации - 103,0%</t>
    </r>
    <r>
      <rPr>
        <sz val="10"/>
        <color rgb="FFFF0000"/>
        <rFont val="Times New Roman"/>
        <family val="1"/>
        <charset val="204"/>
      </rPr>
      <t xml:space="preserve"> </t>
    </r>
  </si>
  <si>
    <t>Введено 13,39 км газопроводов и 10,22 км  водопроводов.</t>
  </si>
  <si>
    <t>По Российской Федерации -13,1,  ЦФО -13,5</t>
  </si>
  <si>
    <t>По Российской Федерации - 6,5, ЦФО - 6,0</t>
  </si>
  <si>
    <t>По Российской Федерации - 631,8,  ЦФО - 669,7</t>
  </si>
  <si>
    <t>По Российской Федерации - 12,1,  ЦФО - 11,0</t>
  </si>
  <si>
    <t>По Российской Федерации - 203,2, ЦФО - 218,3</t>
  </si>
  <si>
    <t>По Российской Федерации - 9,0,  ЦФО - 4,1</t>
  </si>
  <si>
    <t>По Российской Федерации зарегистрировано 2352,1 тыс. преступлений, что на 8,6% больше, чем в 2014 году, в ЦФО - 556,5 тыс. преступлений, рост на 7,5%</t>
  </si>
  <si>
    <t>По Российской Федерации зарегистрировано 682,2 тыс. преступлений, что на 7,9% больше, чем в 2014 году, в ЦФО - 125,5 тыс. преступлений, рост на 10,9%</t>
  </si>
  <si>
    <t>По Российской Федерации зарегистрировано 61,2 тыс. преступлений, что на 3,2% больше, чем в 2014 году, в ЦФО - 8,9 тыс. преступлений, снижение на 0,1%</t>
  </si>
  <si>
    <t>Планировалось снижение к уровню 2012 года на 18%,   фактически - снижение на  4,1%    (в 2012 году - 508).</t>
  </si>
  <si>
    <t>По Российской Федерации - 5,6 %, по ЦФО - 3,5 %</t>
  </si>
  <si>
    <t>Из 4-х жалоб, поступивших в министерство труда и социальной защиты области , обоснованными по результатам рассмотрения признаны 2</t>
  </si>
  <si>
    <t xml:space="preserve">Единиц </t>
  </si>
  <si>
    <t xml:space="preserve">Регионы ЦФО приняли более 42% соотечественников, переселившихся в Российскую Федерацию.
Наиболее высокие результаты показали Воронежская (13,8 тыс. чел.), Калужская (12,5 тыс. чел.), Тульская (12 тыс. чел.), Липецкая (11,8 тыс. чел.).
</t>
  </si>
  <si>
    <t>Плановое значение аналогичного показателя на 2015 год по ЦФО в  государственной программы Российской Федерации "Доступная среда" на 2011-2020 годы установлено в объеме 48%</t>
  </si>
  <si>
    <t>Основная доля дорожно-транспортных происшествий из-за сопутствующих дорожных условий на автодорогах общего пользования происходит по причине плохой различимости дорожной разметки, в том числе в зимний период. В целях устранения данной причины на автодорогах общего пользования регионального или межмуниципального значения процедуры по определению подрядной организации на выполнение работ по нанесению дорожной разметки проводятся  заблаговременно, с последующим заключением контрактов на несколько лет.</t>
  </si>
  <si>
    <t>В соответствии с Федеральным законом от 23.11.2009 № 261-ФЗ собственники помещений в многоквартирном доме обязаны провести мероприятия по установке приборов учета за счет собственных средств. По причине неповсеместного проведения данных мероприятий выявлены отклонения значений показателей.</t>
  </si>
  <si>
    <t>Протяженность автомобильных дорог общего пользования регионального или межмуниципального, а также местного значения, введенных в эксплуатацию после строительства и реконструкции</t>
  </si>
  <si>
    <t xml:space="preserve">Удельный расход холодной воды в многоквартирных домах (в расчете на 1 жителя) </t>
  </si>
  <si>
    <t xml:space="preserve">Удельный расход горячей воды в многоквартирных домах (в расчете на 1 жителя) </t>
  </si>
  <si>
    <t xml:space="preserve">Удельный расход электрической энергии в многоквартирных домах (в расчете на 1 кв. метр общей площади) </t>
  </si>
  <si>
    <t xml:space="preserve">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</si>
  <si>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</si>
  <si>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Невыполнение  показателя обусловлено рождением детей с экстремально низкой массой тела (500 г -700 г) и сроком беременности от 20-27 недель; отсутствием в регионе родовспомогательного учреждения 3 группы (перинатального центра).</t>
  </si>
  <si>
    <t>Увеличение на 1,73 процентных пункта</t>
  </si>
  <si>
    <t>Фактическое значение показателя ниже планового, в том числе, по причине требований, предъявленных к выборочной совокупности респондентов, которые ограничивают территорию исследования областным центром и возрастными рамками его участников в 16-30 лет. При проведении количественного исследования на областной выборке среди населения от 14-16 лет без ограничения "верхнего" возраста респондентов, итог может быть более приближен к плановому показателю</t>
  </si>
  <si>
    <t>По Российской Федерации плановое значение показателя на 2015 год в государственной программе Российской Федерации "Экономическое развитие и инновационная экономика" составляет  47 ед. на 1 тыс. населения</t>
  </si>
  <si>
    <t xml:space="preserve">Значение показателя, установленного на  2015 год для Калужской области в государственной программе Российской Федерации  "Экономическое развитие и инновационная экономика", составляет 0,35 тыс. ед. </t>
  </si>
  <si>
    <t>По Российской Федерации плановое значение показателя на 2015 г. в государственной программе Российской Федерации "Экономическое развитие и инновационная экономика" составляет 27,4 %</t>
  </si>
  <si>
    <t>По ЦФО плановое значение показателя на 2015 год в государственной программе Российской Федерации "Развитие лесного хозяйства" составляет 65,1</t>
  </si>
  <si>
    <t>По ЦФО плановое значение показателя на 2015 год в государственной программе Российской Федерации "Развитие лесного хозяйства" составляет 144,1</t>
  </si>
  <si>
    <t>По ЦФО плановое значение показателя на 2015 год в государственной программе Российской Федерации "Развитие лесного хозяйства" составляет 34,3</t>
  </si>
  <si>
    <t>По ЦФО плановое значение показателя на 2015 год в государственной программе Российской Федерации "Развитие лесного хозяйства" составляет 65,6</t>
  </si>
  <si>
    <t>По ЦФО плановое значение показателя на 2015 год в государственной программе Российской Федерации "Развитие лесного хозяйства" составляет 0,258</t>
  </si>
  <si>
    <t>Показатель, установленный в государственной программе Российской Федерации "Информационное общество (2010-2020)", составляет 70%</t>
  </si>
  <si>
    <t>Плановое значение показателя на 2015 год для Калужской области в государственной программе Российской Федерации "Охрана окружающей среды" - 100 %</t>
  </si>
  <si>
    <t>Плановое значение показателя на 2015 год для Калужской области в государственной программе Российской Федерации "Охрана окружающей среды" - 60 %</t>
  </si>
  <si>
    <t>Плановое значение показателя на 2015 год для Калужской области в государственной программе Российской Федерации "Охрана окружающей среды" - 93 %</t>
  </si>
  <si>
    <t>Плановое значение показателя на 2015 год для Калужской области в государственной программе Российской Федерации "Охрана окружающей среды" - 156,4 %</t>
  </si>
  <si>
    <t>Плановое значение показателя на 2015 год для Калужской области в государственной программе Российской Федерации "Охрана окружающей среды" - 1,45 %</t>
  </si>
  <si>
    <t xml:space="preserve">Фактический показатель определит Роскомстат в  годовой статистической отчетности по форме № 1-ФК «Сведения о физической культуре и спорте».  Плановый показатель на 2015 год по Российской Федерации из государственной программы Российской Федерации "Развитие физической культуры и спорта" - 30 %. </t>
  </si>
  <si>
    <t xml:space="preserve">Плановый показатель на 2015 год по Российской Федерации из государственной программы Российской Федерации "Развитие физической культуры и спорта" - 15 %. </t>
  </si>
  <si>
    <t xml:space="preserve">Плановый показатель на 2015 год по Российской Федерации из государственной программы Российской Федерации "Развитие физической культуры и спорта в Российской Федерации" - 60%. </t>
  </si>
  <si>
    <t xml:space="preserve">Плановый показатель на 2015 год по Российской Федерации из государственной программы Российской Федерации "Развитие физической культуры и спорта" - 10%. </t>
  </si>
  <si>
    <t xml:space="preserve">Плановый показатель на 2015 год по Российской Федерации из государственной программы Российской Федерации "Развитие физической культуры и спорта" - 30 %. </t>
  </si>
  <si>
    <t xml:space="preserve">Показатель на 2015 год по Российской Федерации указан в  федеральной целевой программы "Развитие физической культуры и спорта в Российской Федерации на 2016 - 2020 годы" - 60%. </t>
  </si>
  <si>
    <t xml:space="preserve"> Показатель на 2015 год по Российской Федерации указан в  федеральной целевой программы "Развитие физической культуры и спорта в Российской Федерации на 2016 - 2020 годы"  -  46%.</t>
  </si>
  <si>
    <t>Показатель на 2015 год по Российской Федерации указан в  федеральной целевой программы "Развитие физической культуры и спорта в Российской Федерации на 2016 - 2020 годы"  - 35%.</t>
  </si>
  <si>
    <t xml:space="preserve">Показатель на 2015 год по Российской Федерации указан в  федеральной целевой программы "Развитие физической культуры и спорта в Российской Федерации на 2016 - 2020 годы"  -  22%. </t>
  </si>
  <si>
    <t>Превышение фактического значения над плановым произошло ввиду увеличения размера перечисления части прибыли КП «БТИ» на 15 процентов, увеличения объема реализации продукции, товаров, работ и услуг, а также снижения материальных затрат государственных унитарных предприятий Калужской области и, как следствие, увеличения прибыли. В результате проведенной претензионной работы министерством экономического развития области была взыскана с арендаторов задолженность по арендной плате. Кроме того была проведена работа по уточнению кадастровой стоимости, в результате чего в областной бюджет поступили более 4 000 тыс. руб. Планирование доходов по данной статье осуществлялось с учетом прогнозируемого  индекса потребительских цен, который на момент планирования составлял 105,9%. По факту данный индекс за 2015 год составляет 109,3%. Кроме того с 4 квартала 2014 года министерством были заключены более 60 договоров аренды, что привело к увеличению поступлений от арендной платы за 2015 год.</t>
  </si>
  <si>
    <t>В связи с изменением системы учета с 2015 года относительный объеме образования отходов не включает вскрышные и вмещающие горные породы, так как эти отходы приказом Росприроднадзора от 28.04.2015 № 360, отнесены к V классу опасности. Иных относительных изменений в предполагаемых объемах образования отходов в 2015 году по сравнению 2014 годом (улучшений или ухудшений) не произошло.</t>
  </si>
  <si>
    <t>Прирост на  1 процентный пункт</t>
  </si>
  <si>
    <t>Планировалось снижение к уровню 2012 года на  1%, фактически - увеличение количества преступлений на 66,3% (в 2012 году - 2657).</t>
  </si>
  <si>
    <t>Планировалось снижение к уровню  2012 года на  2,0 %, фактически - увеличение количества преступлений на 23,2%  (в 2012 году - 14783).</t>
  </si>
  <si>
    <t>Планировалось снижение к уровню  2012 года на 4,5%, фактически - увеличение на 9,2% (в 2012 году - 2394).</t>
  </si>
  <si>
    <t>Ухудшение на 250 преступлений</t>
  </si>
  <si>
    <t>Прирост на 3 процентных пункта</t>
  </si>
  <si>
    <t>Прирост на 2,8 процентных пункта</t>
  </si>
  <si>
    <t>Прирост на 30 процентных пунктов</t>
  </si>
  <si>
    <t>Снижение на 31,9 процентных пунктов</t>
  </si>
  <si>
    <t>Ухудшение на 42 преступления</t>
  </si>
  <si>
    <t>Увеличение на 31 процентный пункт</t>
  </si>
  <si>
    <t>Прирост на 6,3 процентных пункта</t>
  </si>
  <si>
    <t>Прирост на 0,9 процентных пункта</t>
  </si>
  <si>
    <t>Прирост на 3,8 процентных пункта</t>
  </si>
  <si>
    <t>Снижение на 35,3 процентных пункта</t>
  </si>
  <si>
    <t>Ухудшение на 1,9 процентных пункта</t>
  </si>
  <si>
    <t>Превышение планового показателя на 1,1%</t>
  </si>
  <si>
    <t>Прирост на 7,2 процентных пункта</t>
  </si>
  <si>
    <t>Превышение планового показателя на 11%</t>
  </si>
  <si>
    <t>Улучшение на 0,01 процентных пункета</t>
  </si>
  <si>
    <t>Изменения 2015 г. (факт) к уровню 2014 года (в %)</t>
  </si>
  <si>
    <t>Прирост на 6,4 процентных пункта</t>
  </si>
  <si>
    <t>По Российской Федерации за 2015 г. - 39,6%, по ЦФО - 47,9%</t>
  </si>
  <si>
    <t>По Российской Федерации - 71,39,  ЦФО -72,72 (предварительные даннные за 2015 год)</t>
  </si>
  <si>
    <t xml:space="preserve"> * Предварительные даннные.   Фактическое значение показателя за 2015 год будет опубликовано в августе 2016 года</t>
  </si>
  <si>
    <t xml:space="preserve"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 </t>
  </si>
  <si>
    <t xml:space="preserve"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
</t>
  </si>
  <si>
    <t>Снижение на 3,9 процентных пункта</t>
  </si>
  <si>
    <t>Прирост на 6,1 процентных пункта</t>
  </si>
  <si>
    <t>По данным муниципальных образований численность граждан, принявших участие в мероприятих составила 366 233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</si>
</sst>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00"/>
    <numFmt numFmtId="166" formatCode="0.0"/>
    <numFmt numFmtId="167" formatCode="0.0%"/>
    <numFmt numFmtId="168" formatCode="0.000"/>
    <numFmt numFmtId="169" formatCode="0.00_ ;[Red]\-0.00\ "/>
    <numFmt numFmtId="170" formatCode="0.0000"/>
    <numFmt numFmtId="171" formatCode="#,##0.00000"/>
  </numFmts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>
      <alignment horizontal="center" vertical="top"/>
    </xf>
    <xf numFmtId="166" fontId="7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 shrinkToFit="1"/>
    </xf>
    <xf numFmtId="2" fontId="1" fillId="2" borderId="1" xfId="0" applyNumberFormat="1" applyFont="1" applyFill="1" applyBorder="1" applyAlignment="1">
      <alignment horizontal="center" vertical="top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3" fontId="1" fillId="2" borderId="1" xfId="1" applyNumberFormat="1" applyFont="1" applyFill="1" applyBorder="1" applyAlignment="1">
      <alignment horizontal="center" vertical="top"/>
    </xf>
    <xf numFmtId="164" fontId="1" fillId="2" borderId="1" xfId="1" applyNumberFormat="1" applyFont="1" applyFill="1" applyBorder="1" applyAlignment="1">
      <alignment horizontal="center" vertical="top"/>
    </xf>
    <xf numFmtId="165" fontId="1" fillId="2" borderId="1" xfId="1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2" fontId="1" fillId="2" borderId="1" xfId="0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center" vertical="top"/>
    </xf>
    <xf numFmtId="168" fontId="7" fillId="2" borderId="1" xfId="0" applyNumberFormat="1" applyFont="1" applyFill="1" applyBorder="1" applyAlignment="1">
      <alignment horizontal="center" vertical="top" wrapText="1"/>
    </xf>
    <xf numFmtId="166" fontId="7" fillId="2" borderId="1" xfId="0" quotePrefix="1" applyNumberFormat="1" applyFont="1" applyFill="1" applyBorder="1" applyAlignment="1">
      <alignment horizontal="left" vertical="top" wrapText="1"/>
    </xf>
    <xf numFmtId="166" fontId="7" fillId="2" borderId="1" xfId="0" quotePrefix="1" applyNumberFormat="1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170" fontId="7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>
      <alignment vertical="top"/>
    </xf>
    <xf numFmtId="1" fontId="8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9" fontId="1" fillId="2" borderId="1" xfId="0" applyNumberFormat="1" applyFont="1" applyFill="1" applyBorder="1" applyAlignment="1">
      <alignment horizontal="center" vertical="top" wrapText="1"/>
    </xf>
    <xf numFmtId="0" fontId="1" fillId="2" borderId="1" xfId="2" applyFont="1" applyFill="1" applyBorder="1" applyAlignment="1" applyProtection="1">
      <alignment vertical="top" wrapText="1"/>
    </xf>
    <xf numFmtId="0" fontId="2" fillId="2" borderId="1" xfId="0" applyFont="1" applyFill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/>
    <xf numFmtId="166" fontId="1" fillId="3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 applyAlignment="1">
      <alignment horizontal="center" vertical="top"/>
    </xf>
    <xf numFmtId="1" fontId="1" fillId="5" borderId="1" xfId="1" applyNumberFormat="1" applyFont="1" applyFill="1" applyBorder="1" applyAlignment="1">
      <alignment horizontal="center" vertical="top" wrapText="1"/>
    </xf>
    <xf numFmtId="166" fontId="1" fillId="5" borderId="1" xfId="1" applyNumberFormat="1" applyFont="1" applyFill="1" applyBorder="1" applyAlignment="1">
      <alignment horizontal="center" vertical="top" wrapText="1"/>
    </xf>
    <xf numFmtId="0" fontId="1" fillId="5" borderId="1" xfId="1" applyFont="1" applyFill="1" applyBorder="1" applyAlignment="1">
      <alignment horizontal="center" vertical="top" wrapText="1"/>
    </xf>
    <xf numFmtId="166" fontId="1" fillId="5" borderId="1" xfId="0" applyNumberFormat="1" applyFont="1" applyFill="1" applyBorder="1" applyAlignment="1">
      <alignment horizontal="center" vertical="top"/>
    </xf>
    <xf numFmtId="166" fontId="1" fillId="5" borderId="1" xfId="1" applyNumberFormat="1" applyFont="1" applyFill="1" applyBorder="1" applyAlignment="1">
      <alignment horizontal="center" vertical="top"/>
    </xf>
    <xf numFmtId="166" fontId="1" fillId="5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/>
    </xf>
    <xf numFmtId="9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9" fontId="1" fillId="5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23" fillId="0" borderId="0" xfId="0" applyFont="1" applyFill="1" applyBorder="1"/>
    <xf numFmtId="0" fontId="2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4" fillId="0" borderId="0" xfId="0" applyFont="1" applyFill="1" applyBorder="1"/>
    <xf numFmtId="0" fontId="24" fillId="0" borderId="0" xfId="0" applyFont="1" applyFill="1"/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1" fontId="1" fillId="0" borderId="1" xfId="1" applyNumberFormat="1" applyFont="1" applyFill="1" applyBorder="1" applyAlignment="1">
      <alignment horizontal="center" vertical="top"/>
    </xf>
    <xf numFmtId="166" fontId="1" fillId="0" borderId="1" xfId="1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/>
    </xf>
    <xf numFmtId="166" fontId="1" fillId="0" borderId="1" xfId="1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10" fontId="1" fillId="0" borderId="1" xfId="0" applyNumberFormat="1" applyFont="1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top"/>
    </xf>
    <xf numFmtId="168" fontId="8" fillId="0" borderId="1" xfId="0" applyNumberFormat="1" applyFont="1" applyFill="1" applyBorder="1" applyAlignment="1">
      <alignment horizontal="center" vertical="top"/>
    </xf>
    <xf numFmtId="168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 wrapText="1"/>
    </xf>
    <xf numFmtId="166" fontId="7" fillId="0" borderId="1" xfId="0" quotePrefix="1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" fillId="0" borderId="1" xfId="2" applyFont="1" applyFill="1" applyBorder="1" applyAlignment="1" applyProtection="1">
      <alignment vertical="top" wrapText="1"/>
    </xf>
    <xf numFmtId="166" fontId="2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66" fontId="1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/>
    </xf>
    <xf numFmtId="171" fontId="12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9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" fontId="1" fillId="2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center" vertical="top"/>
    </xf>
    <xf numFmtId="167" fontId="1" fillId="5" borderId="1" xfId="0" applyNumberFormat="1" applyFont="1" applyFill="1" applyBorder="1" applyAlignment="1">
      <alignment horizontal="center" vertical="top"/>
    </xf>
    <xf numFmtId="168" fontId="1" fillId="2" borderId="1" xfId="0" applyNumberFormat="1" applyFont="1" applyFill="1" applyBorder="1" applyAlignment="1">
      <alignment horizontal="center" vertical="top" wrapText="1"/>
    </xf>
    <xf numFmtId="166" fontId="8" fillId="5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>
      <alignment horizontal="center" vertical="top" wrapText="1"/>
    </xf>
    <xf numFmtId="166" fontId="7" fillId="5" borderId="1" xfId="0" applyNumberFormat="1" applyFont="1" applyFill="1" applyBorder="1" applyAlignment="1">
      <alignment horizontal="center" vertical="top"/>
    </xf>
    <xf numFmtId="0" fontId="7" fillId="5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167" fontId="17" fillId="2" borderId="1" xfId="0" applyNumberFormat="1" applyFont="1" applyFill="1" applyBorder="1" applyAlignment="1">
      <alignment horizontal="center" vertical="top"/>
    </xf>
    <xf numFmtId="167" fontId="17" fillId="5" borderId="1" xfId="0" applyNumberFormat="1" applyFont="1" applyFill="1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167" fontId="0" fillId="5" borderId="1" xfId="0" applyNumberForma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67" fontId="1" fillId="2" borderId="1" xfId="0" applyNumberFormat="1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/>
    </xf>
    <xf numFmtId="10" fontId="1" fillId="5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5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4" fillId="2" borderId="1" xfId="2" applyFont="1" applyFill="1" applyBorder="1" applyAlignment="1" applyProtection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/>
    </xf>
    <xf numFmtId="170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1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top"/>
    </xf>
    <xf numFmtId="169" fontId="1" fillId="0" borderId="5" xfId="0" applyNumberFormat="1" applyFont="1" applyFill="1" applyBorder="1" applyAlignment="1">
      <alignment horizontal="center" vertical="top" wrapText="1"/>
    </xf>
    <xf numFmtId="169" fontId="1" fillId="0" borderId="6" xfId="0" applyNumberFormat="1" applyFont="1" applyFill="1" applyBorder="1" applyAlignment="1">
      <alignment horizontal="center" vertical="top" wrapText="1"/>
    </xf>
    <xf numFmtId="169" fontId="1" fillId="0" borderId="7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3"/>
  <sheetViews>
    <sheetView tabSelected="1" view="pageBreakPreview" topLeftCell="A693" zoomScale="70" zoomScaleSheetLayoutView="70" workbookViewId="0">
      <selection activeCell="I741" sqref="I741"/>
    </sheetView>
  </sheetViews>
  <sheetFormatPr defaultRowHeight="12.75" x14ac:dyDescent="0.2"/>
  <cols>
    <col min="1" max="1" width="5.85546875" style="2" customWidth="1"/>
    <col min="2" max="2" width="46" style="181" customWidth="1"/>
    <col min="3" max="3" width="9.7109375" style="2" customWidth="1"/>
    <col min="4" max="4" width="10.140625" style="2" customWidth="1"/>
    <col min="5" max="5" width="9.140625" style="2" customWidth="1"/>
    <col min="6" max="6" width="9.28515625" style="2" customWidth="1"/>
    <col min="7" max="7" width="7.5703125" style="2" customWidth="1"/>
    <col min="8" max="8" width="13.42578125" style="171" customWidth="1"/>
    <col min="9" max="9" width="38.42578125" style="75" customWidth="1"/>
    <col min="10" max="10" width="24.7109375" style="75" customWidth="1"/>
    <col min="11" max="11" width="11.5703125" style="52" customWidth="1"/>
    <col min="12" max="14" width="9.140625" style="52"/>
    <col min="15" max="15" width="9.140625" style="57"/>
    <col min="16" max="16384" width="9.140625" style="1"/>
  </cols>
  <sheetData>
    <row r="1" spans="1:16" s="89" customFormat="1" x14ac:dyDescent="0.2">
      <c r="A1" s="97"/>
      <c r="B1" s="172"/>
      <c r="C1" s="97"/>
      <c r="D1" s="97"/>
      <c r="E1" s="97"/>
      <c r="F1" s="97"/>
      <c r="G1" s="97"/>
      <c r="H1" s="97"/>
      <c r="I1" s="90"/>
      <c r="J1" s="90" t="s">
        <v>6</v>
      </c>
      <c r="K1" s="91"/>
      <c r="L1" s="91"/>
      <c r="M1" s="91"/>
      <c r="N1" s="91"/>
      <c r="O1" s="92"/>
    </row>
    <row r="2" spans="1:16" s="93" customFormat="1" ht="15" x14ac:dyDescent="0.25">
      <c r="A2" s="145"/>
      <c r="B2" s="173"/>
      <c r="C2" s="145"/>
      <c r="D2" s="145"/>
      <c r="E2" s="145"/>
      <c r="F2" s="145"/>
      <c r="G2" s="145"/>
      <c r="H2" s="145"/>
      <c r="I2" s="94"/>
      <c r="J2" s="94"/>
      <c r="K2" s="95"/>
      <c r="L2" s="95"/>
      <c r="M2" s="95"/>
      <c r="N2" s="95"/>
      <c r="O2" s="96"/>
    </row>
    <row r="3" spans="1:16" s="93" customFormat="1" ht="21.75" customHeight="1" x14ac:dyDescent="0.25">
      <c r="A3" s="209" t="s">
        <v>1026</v>
      </c>
      <c r="B3" s="209"/>
      <c r="C3" s="209"/>
      <c r="D3" s="209"/>
      <c r="E3" s="209"/>
      <c r="F3" s="209"/>
      <c r="G3" s="209"/>
      <c r="H3" s="209"/>
      <c r="I3" s="209"/>
      <c r="J3" s="209"/>
      <c r="K3" s="95"/>
      <c r="L3" s="95"/>
      <c r="M3" s="95"/>
      <c r="N3" s="95"/>
      <c r="O3" s="96"/>
    </row>
    <row r="4" spans="1:16" s="93" customFormat="1" ht="15" x14ac:dyDescent="0.25">
      <c r="A4" s="145"/>
      <c r="B4" s="173"/>
      <c r="C4" s="145"/>
      <c r="D4" s="145"/>
      <c r="E4" s="145"/>
      <c r="F4" s="145"/>
      <c r="G4" s="145"/>
      <c r="H4" s="145"/>
      <c r="I4" s="94"/>
      <c r="J4" s="94"/>
      <c r="K4" s="95"/>
      <c r="L4" s="95"/>
      <c r="M4" s="95"/>
      <c r="N4" s="95"/>
      <c r="O4" s="95"/>
      <c r="P4" s="95"/>
    </row>
    <row r="5" spans="1:16" s="97" customFormat="1" ht="25.5" customHeight="1" x14ac:dyDescent="0.25">
      <c r="A5" s="199" t="s">
        <v>2</v>
      </c>
      <c r="B5" s="199" t="s">
        <v>955</v>
      </c>
      <c r="C5" s="211" t="s">
        <v>956</v>
      </c>
      <c r="D5" s="211" t="s">
        <v>954</v>
      </c>
      <c r="E5" s="211"/>
      <c r="F5" s="211"/>
      <c r="G5" s="211"/>
      <c r="H5" s="212" t="s">
        <v>1241</v>
      </c>
      <c r="I5" s="211" t="s">
        <v>957</v>
      </c>
      <c r="J5" s="211" t="s">
        <v>18</v>
      </c>
      <c r="K5" s="95"/>
      <c r="L5" s="95"/>
      <c r="M5" s="95"/>
      <c r="N5" s="95"/>
      <c r="O5" s="95"/>
      <c r="P5" s="95"/>
    </row>
    <row r="6" spans="1:16" s="97" customFormat="1" ht="15" x14ac:dyDescent="0.25">
      <c r="A6" s="199"/>
      <c r="B6" s="199"/>
      <c r="C6" s="211"/>
      <c r="D6" s="211" t="s">
        <v>1024</v>
      </c>
      <c r="E6" s="210" t="s">
        <v>1025</v>
      </c>
      <c r="F6" s="210"/>
      <c r="G6" s="210"/>
      <c r="H6" s="212"/>
      <c r="I6" s="211"/>
      <c r="J6" s="211"/>
      <c r="K6" s="95"/>
      <c r="L6" s="95"/>
      <c r="M6" s="95"/>
      <c r="N6" s="95"/>
      <c r="O6" s="95"/>
      <c r="P6" s="95"/>
    </row>
    <row r="7" spans="1:16" s="97" customFormat="1" ht="45" customHeight="1" x14ac:dyDescent="0.25">
      <c r="A7" s="199"/>
      <c r="B7" s="199"/>
      <c r="C7" s="211"/>
      <c r="D7" s="211"/>
      <c r="E7" s="15" t="s">
        <v>0</v>
      </c>
      <c r="F7" s="15" t="s">
        <v>1</v>
      </c>
      <c r="G7" s="15" t="s">
        <v>5</v>
      </c>
      <c r="H7" s="212"/>
      <c r="I7" s="211"/>
      <c r="J7" s="211"/>
      <c r="K7" s="95"/>
      <c r="L7" s="95"/>
      <c r="M7" s="95"/>
      <c r="N7" s="95"/>
      <c r="O7" s="95"/>
      <c r="P7" s="95"/>
    </row>
    <row r="8" spans="1:16" s="89" customFormat="1" ht="15" x14ac:dyDescent="0.25">
      <c r="A8" s="5">
        <v>1</v>
      </c>
      <c r="B8" s="4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95"/>
      <c r="L8" s="95"/>
      <c r="M8" s="95"/>
      <c r="N8" s="95"/>
      <c r="O8" s="95"/>
      <c r="P8" s="95"/>
    </row>
    <row r="9" spans="1:16" s="89" customFormat="1" ht="15" x14ac:dyDescent="0.25">
      <c r="A9" s="5"/>
      <c r="B9" s="4"/>
      <c r="C9" s="5"/>
      <c r="D9" s="5"/>
      <c r="E9" s="5"/>
      <c r="F9" s="5"/>
      <c r="G9" s="5"/>
      <c r="H9" s="5"/>
      <c r="I9" s="5"/>
      <c r="J9" s="5"/>
      <c r="K9" s="95"/>
      <c r="L9" s="95"/>
      <c r="M9" s="95"/>
      <c r="N9" s="95"/>
      <c r="O9" s="95"/>
      <c r="P9" s="95"/>
    </row>
    <row r="10" spans="1:16" ht="15" x14ac:dyDescent="0.25">
      <c r="A10" s="77">
        <v>1</v>
      </c>
      <c r="B10" s="196" t="s">
        <v>952</v>
      </c>
      <c r="C10" s="215"/>
      <c r="D10" s="215"/>
      <c r="E10" s="215"/>
      <c r="F10" s="215"/>
      <c r="G10" s="215"/>
      <c r="H10" s="215"/>
      <c r="I10" s="215"/>
      <c r="J10" s="215"/>
      <c r="K10" s="53"/>
      <c r="L10" s="53"/>
      <c r="M10" s="53"/>
      <c r="N10" s="53"/>
      <c r="O10" s="53"/>
      <c r="P10" s="53"/>
    </row>
    <row r="11" spans="1:16" s="89" customFormat="1" ht="78.75" customHeight="1" x14ac:dyDescent="0.25">
      <c r="A11" s="98">
        <v>1</v>
      </c>
      <c r="B11" s="3" t="s">
        <v>14</v>
      </c>
      <c r="C11" s="99" t="s">
        <v>16</v>
      </c>
      <c r="D11" s="99">
        <v>90.9</v>
      </c>
      <c r="E11" s="100">
        <v>80</v>
      </c>
      <c r="F11" s="99">
        <v>75.400000000000006</v>
      </c>
      <c r="G11" s="99">
        <f>F11/E11*100</f>
        <v>94.250000000000014</v>
      </c>
      <c r="H11" s="99">
        <f>F11/D11*100</f>
        <v>82.948294829482947</v>
      </c>
      <c r="I11" s="4" t="s">
        <v>1148</v>
      </c>
      <c r="J11" s="4"/>
      <c r="K11" s="95"/>
      <c r="L11" s="95"/>
      <c r="M11" s="95"/>
      <c r="N11" s="95"/>
      <c r="O11" s="95"/>
      <c r="P11" s="95"/>
    </row>
    <row r="12" spans="1:16" s="89" customFormat="1" ht="55.5" customHeight="1" x14ac:dyDescent="0.25">
      <c r="A12" s="98">
        <v>2</v>
      </c>
      <c r="B12" s="3" t="s">
        <v>15</v>
      </c>
      <c r="C12" s="99" t="s">
        <v>17</v>
      </c>
      <c r="D12" s="99">
        <v>31</v>
      </c>
      <c r="E12" s="99">
        <v>29.1</v>
      </c>
      <c r="F12" s="99">
        <v>27.1</v>
      </c>
      <c r="G12" s="99">
        <f>F12/E12*100</f>
        <v>93.12714776632302</v>
      </c>
      <c r="H12" s="136" t="s">
        <v>1248</v>
      </c>
      <c r="I12" s="136"/>
      <c r="J12" s="99"/>
      <c r="K12" s="95"/>
      <c r="L12" s="95"/>
      <c r="M12" s="95"/>
      <c r="N12" s="95"/>
      <c r="O12" s="95"/>
      <c r="P12" s="95"/>
    </row>
    <row r="13" spans="1:16" s="2" customFormat="1" ht="15" hidden="1" x14ac:dyDescent="0.25">
      <c r="A13" s="78"/>
      <c r="B13" s="195" t="s">
        <v>31</v>
      </c>
      <c r="C13" s="214"/>
      <c r="D13" s="214"/>
      <c r="E13" s="214"/>
      <c r="F13" s="214"/>
      <c r="G13" s="214"/>
      <c r="H13" s="214"/>
      <c r="I13" s="214"/>
      <c r="J13" s="214"/>
      <c r="K13" s="53"/>
      <c r="L13" s="53"/>
      <c r="M13" s="53"/>
      <c r="N13" s="53"/>
      <c r="O13" s="53"/>
      <c r="P13" s="53"/>
    </row>
    <row r="14" spans="1:16" s="2" customFormat="1" ht="38.25" hidden="1" x14ac:dyDescent="0.25">
      <c r="A14" s="78" t="s">
        <v>4</v>
      </c>
      <c r="B14" s="87" t="s">
        <v>7</v>
      </c>
      <c r="C14" s="83" t="s">
        <v>8</v>
      </c>
      <c r="D14" s="82">
        <v>65</v>
      </c>
      <c r="E14" s="82">
        <v>67</v>
      </c>
      <c r="F14" s="82">
        <v>77</v>
      </c>
      <c r="G14" s="6">
        <f>F14/E14*100</f>
        <v>114.92537313432835</v>
      </c>
      <c r="H14" s="59">
        <f t="shared" ref="H14:H15" si="0">F14/D14*100</f>
        <v>118.46153846153847</v>
      </c>
      <c r="I14" s="82"/>
      <c r="J14" s="83"/>
      <c r="K14" s="53"/>
      <c r="L14" s="53"/>
      <c r="M14" s="53"/>
      <c r="N14" s="53"/>
      <c r="O14" s="53"/>
      <c r="P14" s="53"/>
    </row>
    <row r="15" spans="1:16" s="2" customFormat="1" ht="38.25" hidden="1" x14ac:dyDescent="0.25">
      <c r="A15" s="78" t="s">
        <v>3</v>
      </c>
      <c r="B15" s="87" t="s">
        <v>37</v>
      </c>
      <c r="C15" s="83" t="s">
        <v>10</v>
      </c>
      <c r="D15" s="82">
        <v>20.7</v>
      </c>
      <c r="E15" s="6">
        <v>21.3</v>
      </c>
      <c r="F15" s="82">
        <v>22.9</v>
      </c>
      <c r="G15" s="6">
        <f>F15/E15*100</f>
        <v>107.51173708920187</v>
      </c>
      <c r="H15" s="59">
        <f t="shared" si="0"/>
        <v>110.6280193236715</v>
      </c>
      <c r="I15" s="82"/>
      <c r="J15" s="83"/>
      <c r="K15" s="53"/>
      <c r="L15" s="53"/>
      <c r="M15" s="53"/>
      <c r="N15" s="53"/>
      <c r="O15" s="53"/>
      <c r="P15" s="53"/>
    </row>
    <row r="16" spans="1:16" s="2" customFormat="1" ht="63.75" hidden="1" customHeight="1" x14ac:dyDescent="0.25">
      <c r="A16" s="78" t="s">
        <v>9</v>
      </c>
      <c r="B16" s="87" t="s">
        <v>11</v>
      </c>
      <c r="C16" s="83" t="s">
        <v>12</v>
      </c>
      <c r="D16" s="82" t="s">
        <v>13</v>
      </c>
      <c r="E16" s="6">
        <v>12</v>
      </c>
      <c r="F16" s="82">
        <v>3.4</v>
      </c>
      <c r="G16" s="6">
        <f>F16/E16*100</f>
        <v>28.333333333333332</v>
      </c>
      <c r="H16" s="59"/>
      <c r="I16" s="83" t="s">
        <v>36</v>
      </c>
      <c r="J16" s="83"/>
      <c r="K16" s="53"/>
      <c r="L16" s="53"/>
      <c r="M16" s="53"/>
      <c r="N16" s="53"/>
      <c r="O16" s="53"/>
      <c r="P16" s="53"/>
    </row>
    <row r="17" spans="1:16" s="2" customFormat="1" ht="15" hidden="1" x14ac:dyDescent="0.25">
      <c r="A17" s="78"/>
      <c r="B17" s="195" t="s">
        <v>50</v>
      </c>
      <c r="C17" s="195"/>
      <c r="D17" s="195"/>
      <c r="E17" s="195"/>
      <c r="F17" s="195"/>
      <c r="G17" s="195"/>
      <c r="H17" s="195"/>
      <c r="I17" s="195"/>
      <c r="J17" s="195"/>
      <c r="K17" s="53"/>
      <c r="L17" s="53"/>
      <c r="M17" s="53"/>
      <c r="N17" s="53"/>
      <c r="O17" s="53"/>
      <c r="P17" s="53"/>
    </row>
    <row r="18" spans="1:16" s="2" customFormat="1" ht="51" hidden="1" customHeight="1" x14ac:dyDescent="0.25">
      <c r="A18" s="78">
        <v>1</v>
      </c>
      <c r="B18" s="19" t="s">
        <v>38</v>
      </c>
      <c r="C18" s="18" t="s">
        <v>17</v>
      </c>
      <c r="D18" s="18">
        <v>42.5</v>
      </c>
      <c r="E18" s="18">
        <v>43.8</v>
      </c>
      <c r="F18" s="18">
        <v>43.8</v>
      </c>
      <c r="G18" s="18">
        <v>100</v>
      </c>
      <c r="H18" s="60" t="s">
        <v>932</v>
      </c>
      <c r="I18" s="18" t="s">
        <v>920</v>
      </c>
      <c r="J18" s="76"/>
      <c r="K18" s="53"/>
      <c r="L18" s="53"/>
      <c r="M18" s="53"/>
      <c r="N18" s="53"/>
      <c r="O18" s="53"/>
      <c r="P18" s="53"/>
    </row>
    <row r="19" spans="1:16" ht="51" hidden="1" customHeight="1" x14ac:dyDescent="0.25">
      <c r="A19" s="78">
        <v>2</v>
      </c>
      <c r="B19" s="19" t="s">
        <v>39</v>
      </c>
      <c r="C19" s="83" t="s">
        <v>17</v>
      </c>
      <c r="D19" s="83">
        <v>101.7</v>
      </c>
      <c r="E19" s="83">
        <v>105</v>
      </c>
      <c r="F19" s="83">
        <v>111.4</v>
      </c>
      <c r="G19" s="83">
        <v>106</v>
      </c>
      <c r="H19" s="60" t="s">
        <v>933</v>
      </c>
      <c r="I19" s="83"/>
      <c r="J19" s="76"/>
      <c r="K19" s="53"/>
      <c r="L19" s="53"/>
      <c r="M19" s="53"/>
      <c r="N19" s="53"/>
      <c r="O19" s="53"/>
      <c r="P19" s="53"/>
    </row>
    <row r="20" spans="1:16" ht="38.25" hidden="1" x14ac:dyDescent="0.25">
      <c r="A20" s="78">
        <v>3</v>
      </c>
      <c r="B20" s="19" t="s">
        <v>40</v>
      </c>
      <c r="C20" s="83"/>
      <c r="D20" s="83"/>
      <c r="E20" s="83"/>
      <c r="F20" s="83"/>
      <c r="G20" s="83"/>
      <c r="H20" s="71"/>
      <c r="I20" s="83"/>
      <c r="J20" s="76"/>
      <c r="K20" s="53"/>
      <c r="L20" s="53"/>
      <c r="M20" s="53"/>
      <c r="N20" s="53"/>
      <c r="O20" s="53"/>
      <c r="P20" s="53"/>
    </row>
    <row r="21" spans="1:16" ht="15" hidden="1" customHeight="1" x14ac:dyDescent="0.25">
      <c r="A21" s="82" t="s">
        <v>41</v>
      </c>
      <c r="B21" s="87" t="s">
        <v>42</v>
      </c>
      <c r="C21" s="82" t="s">
        <v>17</v>
      </c>
      <c r="D21" s="82" t="s">
        <v>43</v>
      </c>
      <c r="E21" s="82">
        <v>99</v>
      </c>
      <c r="F21" s="82">
        <v>99</v>
      </c>
      <c r="G21" s="82">
        <v>100</v>
      </c>
      <c r="H21" s="61"/>
      <c r="I21" s="18" t="s">
        <v>920</v>
      </c>
      <c r="J21" s="82"/>
      <c r="K21" s="53"/>
      <c r="L21" s="53"/>
      <c r="M21" s="53"/>
      <c r="N21" s="53"/>
      <c r="O21" s="53"/>
      <c r="P21" s="53"/>
    </row>
    <row r="22" spans="1:16" ht="15" hidden="1" x14ac:dyDescent="0.25">
      <c r="A22" s="78" t="s">
        <v>44</v>
      </c>
      <c r="B22" s="19" t="s">
        <v>45</v>
      </c>
      <c r="C22" s="83" t="s">
        <v>17</v>
      </c>
      <c r="D22" s="83" t="s">
        <v>43</v>
      </c>
      <c r="E22" s="83">
        <v>99</v>
      </c>
      <c r="F22" s="83">
        <v>99</v>
      </c>
      <c r="G22" s="83">
        <v>100</v>
      </c>
      <c r="H22" s="71"/>
      <c r="I22" s="18" t="s">
        <v>920</v>
      </c>
      <c r="J22" s="76"/>
      <c r="K22" s="53"/>
      <c r="L22" s="53"/>
      <c r="M22" s="53"/>
      <c r="N22" s="53"/>
      <c r="O22" s="53"/>
      <c r="P22" s="53"/>
    </row>
    <row r="23" spans="1:16" ht="15" hidden="1" x14ac:dyDescent="0.25">
      <c r="A23" s="78" t="s">
        <v>46</v>
      </c>
      <c r="B23" s="19" t="s">
        <v>47</v>
      </c>
      <c r="C23" s="83" t="s">
        <v>17</v>
      </c>
      <c r="D23" s="83" t="s">
        <v>43</v>
      </c>
      <c r="E23" s="83">
        <v>99</v>
      </c>
      <c r="F23" s="83">
        <v>99</v>
      </c>
      <c r="G23" s="83">
        <v>100</v>
      </c>
      <c r="H23" s="71"/>
      <c r="I23" s="18" t="s">
        <v>920</v>
      </c>
      <c r="J23" s="76"/>
      <c r="K23" s="53"/>
      <c r="L23" s="53"/>
      <c r="M23" s="53"/>
      <c r="N23" s="53"/>
      <c r="O23" s="53"/>
      <c r="P23" s="53"/>
    </row>
    <row r="24" spans="1:16" s="2" customFormat="1" ht="15" hidden="1" x14ac:dyDescent="0.25">
      <c r="A24" s="78"/>
      <c r="B24" s="195" t="s">
        <v>85</v>
      </c>
      <c r="C24" s="195"/>
      <c r="D24" s="195"/>
      <c r="E24" s="195"/>
      <c r="F24" s="195"/>
      <c r="G24" s="195"/>
      <c r="H24" s="195"/>
      <c r="I24" s="195"/>
      <c r="J24" s="195"/>
      <c r="K24" s="53"/>
      <c r="L24" s="53"/>
      <c r="M24" s="53"/>
      <c r="N24" s="53"/>
      <c r="O24" s="53"/>
      <c r="P24" s="53"/>
    </row>
    <row r="25" spans="1:16" ht="38.25" hidden="1" customHeight="1" x14ac:dyDescent="0.25">
      <c r="A25" s="78" t="s">
        <v>4</v>
      </c>
      <c r="B25" s="87" t="s">
        <v>51</v>
      </c>
      <c r="C25" s="83"/>
      <c r="D25" s="82"/>
      <c r="E25" s="82"/>
      <c r="F25" s="82"/>
      <c r="G25" s="82"/>
      <c r="H25" s="61"/>
      <c r="I25" s="82"/>
      <c r="J25" s="83"/>
      <c r="K25" s="53"/>
      <c r="L25" s="53"/>
      <c r="M25" s="53"/>
      <c r="N25" s="53"/>
      <c r="O25" s="53"/>
      <c r="P25" s="53"/>
    </row>
    <row r="26" spans="1:16" ht="25.5" hidden="1" x14ac:dyDescent="0.25">
      <c r="A26" s="78" t="s">
        <v>52</v>
      </c>
      <c r="B26" s="87" t="s">
        <v>53</v>
      </c>
      <c r="C26" s="83" t="s">
        <v>54</v>
      </c>
      <c r="D26" s="82">
        <v>0</v>
      </c>
      <c r="E26" s="82">
        <v>2500</v>
      </c>
      <c r="F26" s="82">
        <v>635</v>
      </c>
      <c r="G26" s="82">
        <v>25.4</v>
      </c>
      <c r="H26" s="59"/>
      <c r="I26" s="20" t="s">
        <v>921</v>
      </c>
      <c r="J26" s="83"/>
      <c r="K26" s="53"/>
      <c r="L26" s="53"/>
      <c r="M26" s="53"/>
      <c r="N26" s="53"/>
      <c r="O26" s="53"/>
      <c r="P26" s="53"/>
    </row>
    <row r="27" spans="1:16" ht="25.5" hidden="1" x14ac:dyDescent="0.25">
      <c r="A27" s="78" t="s">
        <v>55</v>
      </c>
      <c r="B27" s="87" t="s">
        <v>56</v>
      </c>
      <c r="C27" s="83" t="s">
        <v>57</v>
      </c>
      <c r="D27" s="82">
        <v>521.94000000000005</v>
      </c>
      <c r="E27" s="82">
        <v>450</v>
      </c>
      <c r="F27" s="82">
        <v>553.04999999999995</v>
      </c>
      <c r="G27" s="82">
        <v>122.9</v>
      </c>
      <c r="H27" s="59">
        <f t="shared" ref="H27:H47" si="1">F27/D27*100</f>
        <v>105.96045522473845</v>
      </c>
      <c r="I27" s="82"/>
      <c r="J27" s="83"/>
      <c r="K27" s="53"/>
      <c r="L27" s="53"/>
      <c r="M27" s="53"/>
      <c r="N27" s="53"/>
      <c r="O27" s="53"/>
      <c r="P27" s="53"/>
    </row>
    <row r="28" spans="1:16" ht="38.25" hidden="1" x14ac:dyDescent="0.25">
      <c r="A28" s="78" t="s">
        <v>58</v>
      </c>
      <c r="B28" s="87" t="s">
        <v>59</v>
      </c>
      <c r="C28" s="83" t="s">
        <v>60</v>
      </c>
      <c r="D28" s="82">
        <v>127.05</v>
      </c>
      <c r="E28" s="82">
        <v>230</v>
      </c>
      <c r="F28" s="82">
        <v>127.32</v>
      </c>
      <c r="G28" s="82">
        <v>55.4</v>
      </c>
      <c r="H28" s="59">
        <f t="shared" si="1"/>
        <v>100.2125147579693</v>
      </c>
      <c r="I28" s="83" t="s">
        <v>922</v>
      </c>
      <c r="J28" s="83"/>
      <c r="K28" s="53"/>
      <c r="L28" s="53"/>
      <c r="M28" s="53"/>
      <c r="N28" s="53"/>
      <c r="O28" s="53"/>
      <c r="P28" s="53"/>
    </row>
    <row r="29" spans="1:16" ht="25.5" hidden="1" x14ac:dyDescent="0.25">
      <c r="A29" s="78" t="s">
        <v>61</v>
      </c>
      <c r="B29" s="87" t="s">
        <v>62</v>
      </c>
      <c r="C29" s="83" t="s">
        <v>60</v>
      </c>
      <c r="D29" s="82">
        <v>4.0860000000000003</v>
      </c>
      <c r="E29" s="82">
        <v>20</v>
      </c>
      <c r="F29" s="82">
        <v>2.6219999999999999</v>
      </c>
      <c r="G29" s="82">
        <v>13</v>
      </c>
      <c r="H29" s="59">
        <f t="shared" si="1"/>
        <v>64.170337738619665</v>
      </c>
      <c r="I29" s="83" t="s">
        <v>923</v>
      </c>
      <c r="J29" s="83"/>
      <c r="K29" s="53"/>
      <c r="L29" s="53"/>
      <c r="M29" s="53"/>
      <c r="N29" s="53"/>
      <c r="O29" s="53"/>
      <c r="P29" s="53"/>
    </row>
    <row r="30" spans="1:16" ht="15" hidden="1" x14ac:dyDescent="0.25">
      <c r="A30" s="78" t="s">
        <v>63</v>
      </c>
      <c r="B30" s="87" t="s">
        <v>64</v>
      </c>
      <c r="C30" s="83" t="s">
        <v>60</v>
      </c>
      <c r="D30" s="82">
        <v>4146.3999999999996</v>
      </c>
      <c r="E30" s="82">
        <v>5500</v>
      </c>
      <c r="F30" s="83">
        <v>5197.8</v>
      </c>
      <c r="G30" s="82">
        <v>95</v>
      </c>
      <c r="H30" s="59">
        <f t="shared" si="1"/>
        <v>125.3569361373722</v>
      </c>
      <c r="I30" s="83"/>
      <c r="J30" s="83"/>
      <c r="K30" s="53"/>
      <c r="L30" s="53"/>
      <c r="M30" s="53"/>
      <c r="N30" s="53"/>
      <c r="O30" s="53"/>
      <c r="P30" s="53"/>
    </row>
    <row r="31" spans="1:16" ht="25.5" hidden="1" x14ac:dyDescent="0.25">
      <c r="A31" s="78" t="s">
        <v>65</v>
      </c>
      <c r="B31" s="87" t="s">
        <v>66</v>
      </c>
      <c r="C31" s="83" t="s">
        <v>67</v>
      </c>
      <c r="D31" s="21">
        <v>7.04</v>
      </c>
      <c r="E31" s="82">
        <v>35</v>
      </c>
      <c r="F31" s="82">
        <v>13.12</v>
      </c>
      <c r="G31" s="82">
        <v>37.5</v>
      </c>
      <c r="H31" s="59">
        <f t="shared" si="1"/>
        <v>186.36363636363635</v>
      </c>
      <c r="I31" s="83" t="s">
        <v>924</v>
      </c>
      <c r="J31" s="83"/>
      <c r="K31" s="53"/>
      <c r="L31" s="53"/>
      <c r="M31" s="53"/>
      <c r="N31" s="53"/>
      <c r="O31" s="53"/>
      <c r="P31" s="53"/>
    </row>
    <row r="32" spans="1:16" ht="25.5" hidden="1" x14ac:dyDescent="0.25">
      <c r="A32" s="78" t="s">
        <v>3</v>
      </c>
      <c r="B32" s="87" t="s">
        <v>68</v>
      </c>
      <c r="C32" s="83"/>
      <c r="D32" s="82"/>
      <c r="E32" s="82"/>
      <c r="F32" s="82"/>
      <c r="G32" s="82"/>
      <c r="H32" s="59"/>
      <c r="I32" s="83"/>
      <c r="J32" s="83"/>
      <c r="K32" s="53"/>
      <c r="L32" s="53"/>
      <c r="M32" s="53"/>
      <c r="N32" s="53"/>
      <c r="O32" s="53"/>
      <c r="P32" s="53"/>
    </row>
    <row r="33" spans="1:16" ht="25.5" hidden="1" x14ac:dyDescent="0.25">
      <c r="A33" s="78" t="s">
        <v>69</v>
      </c>
      <c r="B33" s="87" t="s">
        <v>53</v>
      </c>
      <c r="C33" s="83" t="s">
        <v>54</v>
      </c>
      <c r="D33" s="82">
        <v>0</v>
      </c>
      <c r="E33" s="82">
        <v>5500</v>
      </c>
      <c r="F33" s="20">
        <v>2000</v>
      </c>
      <c r="G33" s="82">
        <v>36.4</v>
      </c>
      <c r="H33" s="59"/>
      <c r="I33" s="83" t="s">
        <v>925</v>
      </c>
      <c r="J33" s="83"/>
      <c r="K33" s="53"/>
      <c r="L33" s="53"/>
      <c r="M33" s="53"/>
      <c r="N33" s="53"/>
      <c r="O33" s="53"/>
      <c r="P33" s="53"/>
    </row>
    <row r="34" spans="1:16" ht="25.5" hidden="1" x14ac:dyDescent="0.25">
      <c r="A34" s="78" t="s">
        <v>70</v>
      </c>
      <c r="B34" s="87" t="s">
        <v>56</v>
      </c>
      <c r="C34" s="83" t="s">
        <v>57</v>
      </c>
      <c r="D34" s="82">
        <v>570.29999999999995</v>
      </c>
      <c r="E34" s="82">
        <v>650</v>
      </c>
      <c r="F34" s="82">
        <v>603.1</v>
      </c>
      <c r="G34" s="82">
        <v>93</v>
      </c>
      <c r="H34" s="59">
        <f t="shared" si="1"/>
        <v>105.75135893389445</v>
      </c>
      <c r="I34" s="82"/>
      <c r="J34" s="83"/>
      <c r="K34" s="53"/>
      <c r="L34" s="53"/>
      <c r="M34" s="53"/>
      <c r="N34" s="53"/>
      <c r="O34" s="53"/>
      <c r="P34" s="53"/>
    </row>
    <row r="35" spans="1:16" ht="15" hidden="1" x14ac:dyDescent="0.25">
      <c r="A35" s="78" t="s">
        <v>71</v>
      </c>
      <c r="B35" s="87" t="s">
        <v>59</v>
      </c>
      <c r="C35" s="83" t="s">
        <v>60</v>
      </c>
      <c r="D35" s="82">
        <v>158.30000000000001</v>
      </c>
      <c r="E35" s="82">
        <v>250</v>
      </c>
      <c r="F35" s="82">
        <v>157.1</v>
      </c>
      <c r="G35" s="82">
        <v>62.8</v>
      </c>
      <c r="H35" s="59">
        <f t="shared" si="1"/>
        <v>99.241945672773198</v>
      </c>
      <c r="I35" s="82"/>
      <c r="J35" s="83"/>
      <c r="K35" s="53"/>
      <c r="L35" s="53"/>
      <c r="M35" s="53"/>
      <c r="N35" s="53"/>
      <c r="O35" s="53"/>
      <c r="P35" s="53"/>
    </row>
    <row r="36" spans="1:16" ht="25.5" hidden="1" x14ac:dyDescent="0.25">
      <c r="A36" s="78" t="s">
        <v>72</v>
      </c>
      <c r="B36" s="87" t="s">
        <v>73</v>
      </c>
      <c r="C36" s="83" t="s">
        <v>60</v>
      </c>
      <c r="D36" s="82">
        <v>21.92</v>
      </c>
      <c r="E36" s="82">
        <v>20</v>
      </c>
      <c r="F36" s="82">
        <v>21.92</v>
      </c>
      <c r="G36" s="82">
        <v>110</v>
      </c>
      <c r="H36" s="59">
        <f t="shared" si="1"/>
        <v>100</v>
      </c>
      <c r="I36" s="82"/>
      <c r="J36" s="83"/>
      <c r="K36" s="53"/>
      <c r="L36" s="53"/>
      <c r="M36" s="53"/>
      <c r="N36" s="53"/>
      <c r="O36" s="53"/>
      <c r="P36" s="53"/>
    </row>
    <row r="37" spans="1:16" ht="15" hidden="1" x14ac:dyDescent="0.25">
      <c r="A37" s="78" t="s">
        <v>74</v>
      </c>
      <c r="B37" s="87" t="s">
        <v>64</v>
      </c>
      <c r="C37" s="83" t="s">
        <v>60</v>
      </c>
      <c r="D37" s="83">
        <v>4182</v>
      </c>
      <c r="E37" s="83">
        <v>8000</v>
      </c>
      <c r="F37" s="83">
        <v>4402.1000000000004</v>
      </c>
      <c r="G37" s="83">
        <v>55</v>
      </c>
      <c r="H37" s="59">
        <f t="shared" si="1"/>
        <v>105.26303204208514</v>
      </c>
      <c r="I37" s="83"/>
      <c r="J37" s="83"/>
      <c r="K37" s="53"/>
      <c r="L37" s="53"/>
      <c r="M37" s="53"/>
      <c r="N37" s="53"/>
      <c r="O37" s="53"/>
      <c r="P37" s="53"/>
    </row>
    <row r="38" spans="1:16" ht="25.5" hidden="1" x14ac:dyDescent="0.25">
      <c r="A38" s="78" t="s">
        <v>75</v>
      </c>
      <c r="B38" s="87" t="s">
        <v>66</v>
      </c>
      <c r="C38" s="83" t="s">
        <v>67</v>
      </c>
      <c r="D38" s="83">
        <v>50</v>
      </c>
      <c r="E38" s="83">
        <v>50</v>
      </c>
      <c r="F38" s="83">
        <v>50</v>
      </c>
      <c r="G38" s="83">
        <v>100</v>
      </c>
      <c r="H38" s="59">
        <f t="shared" si="1"/>
        <v>100</v>
      </c>
      <c r="I38" s="83"/>
      <c r="J38" s="83"/>
      <c r="K38" s="53"/>
      <c r="L38" s="53"/>
      <c r="M38" s="53"/>
      <c r="N38" s="53"/>
      <c r="O38" s="53"/>
      <c r="P38" s="53"/>
    </row>
    <row r="39" spans="1:16" ht="25.5" hidden="1" x14ac:dyDescent="0.25">
      <c r="A39" s="78" t="s">
        <v>9</v>
      </c>
      <c r="B39" s="87" t="s">
        <v>76</v>
      </c>
      <c r="C39" s="83"/>
      <c r="D39" s="83"/>
      <c r="E39" s="83"/>
      <c r="F39" s="83"/>
      <c r="G39" s="83"/>
      <c r="H39" s="59"/>
      <c r="I39" s="83"/>
      <c r="J39" s="83"/>
      <c r="K39" s="53"/>
      <c r="L39" s="53"/>
      <c r="M39" s="53"/>
      <c r="N39" s="53"/>
      <c r="O39" s="53"/>
      <c r="P39" s="53"/>
    </row>
    <row r="40" spans="1:16" ht="25.5" hidden="1" x14ac:dyDescent="0.25">
      <c r="A40" s="78" t="s">
        <v>77</v>
      </c>
      <c r="B40" s="87" t="s">
        <v>53</v>
      </c>
      <c r="C40" s="83" t="s">
        <v>54</v>
      </c>
      <c r="D40" s="83">
        <v>0</v>
      </c>
      <c r="E40" s="83">
        <v>5500</v>
      </c>
      <c r="F40" s="20">
        <v>2000</v>
      </c>
      <c r="G40" s="83">
        <v>36.4</v>
      </c>
      <c r="H40" s="59"/>
      <c r="I40" s="20" t="s">
        <v>925</v>
      </c>
      <c r="J40" s="83"/>
      <c r="K40" s="53"/>
      <c r="L40" s="53"/>
      <c r="M40" s="53"/>
      <c r="N40" s="53"/>
      <c r="O40" s="53"/>
      <c r="P40" s="53"/>
    </row>
    <row r="41" spans="1:16" ht="25.5" hidden="1" x14ac:dyDescent="0.25">
      <c r="A41" s="78" t="s">
        <v>78</v>
      </c>
      <c r="B41" s="87" t="s">
        <v>56</v>
      </c>
      <c r="C41" s="83" t="s">
        <v>57</v>
      </c>
      <c r="D41" s="83">
        <v>0</v>
      </c>
      <c r="E41" s="83">
        <v>200</v>
      </c>
      <c r="F41" s="83">
        <v>40</v>
      </c>
      <c r="G41" s="83">
        <v>20</v>
      </c>
      <c r="H41" s="59"/>
      <c r="I41" s="83"/>
      <c r="J41" s="83"/>
      <c r="K41" s="53"/>
      <c r="L41" s="53"/>
      <c r="M41" s="53"/>
      <c r="N41" s="53"/>
      <c r="O41" s="53"/>
      <c r="P41" s="53"/>
    </row>
    <row r="42" spans="1:16" ht="15" hidden="1" x14ac:dyDescent="0.25">
      <c r="A42" s="78" t="s">
        <v>79</v>
      </c>
      <c r="B42" s="87" t="s">
        <v>59</v>
      </c>
      <c r="C42" s="83" t="s">
        <v>80</v>
      </c>
      <c r="D42" s="83">
        <v>0</v>
      </c>
      <c r="E42" s="83">
        <v>0</v>
      </c>
      <c r="F42" s="83">
        <v>0</v>
      </c>
      <c r="G42" s="83">
        <v>0</v>
      </c>
      <c r="H42" s="59"/>
      <c r="I42" s="83"/>
      <c r="J42" s="83"/>
      <c r="K42" s="53"/>
      <c r="L42" s="53"/>
      <c r="M42" s="53"/>
      <c r="N42" s="53"/>
      <c r="O42" s="53"/>
      <c r="P42" s="53"/>
    </row>
    <row r="43" spans="1:16" ht="25.5" hidden="1" x14ac:dyDescent="0.25">
      <c r="A43" s="78" t="s">
        <v>81</v>
      </c>
      <c r="B43" s="87" t="s">
        <v>73</v>
      </c>
      <c r="C43" s="83" t="s">
        <v>60</v>
      </c>
      <c r="D43" s="83">
        <v>0</v>
      </c>
      <c r="E43" s="83">
        <v>0</v>
      </c>
      <c r="F43" s="83">
        <v>0</v>
      </c>
      <c r="G43" s="83">
        <v>0</v>
      </c>
      <c r="H43" s="59"/>
      <c r="I43" s="83"/>
      <c r="J43" s="83"/>
      <c r="K43" s="53"/>
      <c r="L43" s="53"/>
      <c r="M43" s="53"/>
      <c r="N43" s="53"/>
      <c r="O43" s="53"/>
      <c r="P43" s="53"/>
    </row>
    <row r="44" spans="1:16" ht="15" hidden="1" x14ac:dyDescent="0.25">
      <c r="A44" s="78" t="s">
        <v>82</v>
      </c>
      <c r="B44" s="87" t="s">
        <v>64</v>
      </c>
      <c r="C44" s="83" t="s">
        <v>60</v>
      </c>
      <c r="D44" s="83">
        <v>15</v>
      </c>
      <c r="E44" s="83">
        <v>0</v>
      </c>
      <c r="F44" s="83">
        <v>0</v>
      </c>
      <c r="G44" s="83">
        <v>0</v>
      </c>
      <c r="H44" s="59"/>
      <c r="I44" s="83"/>
      <c r="J44" s="83"/>
      <c r="K44" s="53"/>
      <c r="L44" s="53"/>
      <c r="M44" s="53"/>
      <c r="N44" s="53"/>
      <c r="O44" s="53"/>
      <c r="P44" s="53"/>
    </row>
    <row r="45" spans="1:16" ht="25.5" hidden="1" x14ac:dyDescent="0.25">
      <c r="A45" s="78" t="s">
        <v>83</v>
      </c>
      <c r="B45" s="87" t="s">
        <v>66</v>
      </c>
      <c r="C45" s="83" t="s">
        <v>67</v>
      </c>
      <c r="D45" s="83">
        <v>0</v>
      </c>
      <c r="E45" s="83">
        <v>0</v>
      </c>
      <c r="F45" s="83">
        <v>0</v>
      </c>
      <c r="G45" s="83">
        <v>0</v>
      </c>
      <c r="H45" s="59"/>
      <c r="I45" s="83"/>
      <c r="J45" s="83"/>
      <c r="K45" s="53"/>
      <c r="L45" s="53"/>
      <c r="M45" s="53"/>
      <c r="N45" s="53"/>
      <c r="O45" s="53"/>
      <c r="P45" s="53"/>
    </row>
    <row r="46" spans="1:16" ht="25.5" hidden="1" x14ac:dyDescent="0.25">
      <c r="A46" s="78" t="s">
        <v>27</v>
      </c>
      <c r="B46" s="87" t="s">
        <v>929</v>
      </c>
      <c r="C46" s="83" t="s">
        <v>17</v>
      </c>
      <c r="D46" s="83">
        <v>39.6</v>
      </c>
      <c r="E46" s="83">
        <v>30</v>
      </c>
      <c r="F46" s="82" t="s">
        <v>43</v>
      </c>
      <c r="G46" s="83" t="s">
        <v>43</v>
      </c>
      <c r="H46" s="59"/>
      <c r="I46" s="83" t="s">
        <v>926</v>
      </c>
      <c r="J46" s="83"/>
      <c r="K46" s="53"/>
      <c r="L46" s="53"/>
      <c r="M46" s="53"/>
      <c r="N46" s="53"/>
      <c r="O46" s="53"/>
      <c r="P46" s="53"/>
    </row>
    <row r="47" spans="1:16" ht="76.5" hidden="1" x14ac:dyDescent="0.25">
      <c r="A47" s="78" t="s">
        <v>28</v>
      </c>
      <c r="B47" s="87" t="s">
        <v>928</v>
      </c>
      <c r="C47" s="83" t="s">
        <v>84</v>
      </c>
      <c r="D47" s="83">
        <v>88</v>
      </c>
      <c r="E47" s="83">
        <v>91</v>
      </c>
      <c r="F47" s="83">
        <v>88</v>
      </c>
      <c r="G47" s="83">
        <v>97</v>
      </c>
      <c r="H47" s="59">
        <f t="shared" si="1"/>
        <v>100</v>
      </c>
      <c r="I47" s="83" t="s">
        <v>927</v>
      </c>
      <c r="J47" s="83"/>
      <c r="K47" s="53"/>
      <c r="L47" s="53"/>
      <c r="M47" s="53"/>
      <c r="N47" s="53"/>
      <c r="O47" s="53"/>
      <c r="P47" s="53"/>
    </row>
    <row r="48" spans="1:16" ht="15" hidden="1" x14ac:dyDescent="0.25">
      <c r="A48" s="78"/>
      <c r="B48" s="195" t="s">
        <v>49</v>
      </c>
      <c r="C48" s="195"/>
      <c r="D48" s="195"/>
      <c r="E48" s="195"/>
      <c r="F48" s="195"/>
      <c r="G48" s="195"/>
      <c r="H48" s="195"/>
      <c r="I48" s="195"/>
      <c r="J48" s="195"/>
      <c r="K48" s="53"/>
      <c r="L48" s="53"/>
      <c r="M48" s="53"/>
      <c r="N48" s="53"/>
      <c r="O48" s="53"/>
      <c r="P48" s="53"/>
    </row>
    <row r="49" spans="1:16" ht="76.5" hidden="1" customHeight="1" x14ac:dyDescent="0.25">
      <c r="A49" s="78" t="s">
        <v>4</v>
      </c>
      <c r="B49" s="87" t="s">
        <v>34</v>
      </c>
      <c r="C49" s="83" t="s">
        <v>17</v>
      </c>
      <c r="D49" s="82">
        <v>101</v>
      </c>
      <c r="E49" s="82">
        <v>118.9</v>
      </c>
      <c r="F49" s="82">
        <v>98.4</v>
      </c>
      <c r="G49" s="82">
        <v>83</v>
      </c>
      <c r="H49" s="60" t="s">
        <v>930</v>
      </c>
      <c r="I49" s="83" t="s">
        <v>35</v>
      </c>
      <c r="J49" s="83"/>
      <c r="K49" s="53"/>
      <c r="L49" s="53"/>
      <c r="M49" s="53"/>
      <c r="N49" s="53"/>
      <c r="O49" s="53"/>
      <c r="P49" s="53"/>
    </row>
    <row r="50" spans="1:16" ht="15" hidden="1" x14ac:dyDescent="0.25">
      <c r="A50" s="87"/>
      <c r="B50" s="195" t="s">
        <v>32</v>
      </c>
      <c r="C50" s="214"/>
      <c r="D50" s="214"/>
      <c r="E50" s="214"/>
      <c r="F50" s="214"/>
      <c r="G50" s="214"/>
      <c r="H50" s="214"/>
      <c r="I50" s="214"/>
      <c r="J50" s="214"/>
      <c r="K50" s="53"/>
      <c r="L50" s="53"/>
      <c r="M50" s="53"/>
      <c r="N50" s="53"/>
      <c r="O50" s="53"/>
      <c r="P50" s="53"/>
    </row>
    <row r="51" spans="1:16" ht="51" hidden="1" x14ac:dyDescent="0.25">
      <c r="A51" s="22" t="s">
        <v>4</v>
      </c>
      <c r="B51" s="87" t="s">
        <v>21</v>
      </c>
      <c r="C51" s="23" t="s">
        <v>22</v>
      </c>
      <c r="D51" s="7">
        <v>400</v>
      </c>
      <c r="E51" s="7">
        <v>410</v>
      </c>
      <c r="F51" s="7">
        <v>410</v>
      </c>
      <c r="G51" s="6">
        <f t="shared" ref="G51:G74" si="2">F51/E51*100</f>
        <v>100</v>
      </c>
      <c r="H51" s="59">
        <f>F51/D51*100</f>
        <v>102.49999999999999</v>
      </c>
      <c r="I51" s="83"/>
      <c r="J51" s="83"/>
      <c r="K51" s="53"/>
      <c r="L51" s="53"/>
      <c r="M51" s="53"/>
      <c r="N51" s="53"/>
      <c r="O51" s="53"/>
      <c r="P51" s="53"/>
    </row>
    <row r="52" spans="1:16" ht="15" hidden="1" x14ac:dyDescent="0.25">
      <c r="A52" s="22"/>
      <c r="B52" s="87" t="s">
        <v>23</v>
      </c>
      <c r="C52" s="23"/>
      <c r="D52" s="24"/>
      <c r="E52" s="24"/>
      <c r="F52" s="24"/>
      <c r="G52" s="6"/>
      <c r="H52" s="59"/>
      <c r="I52" s="83"/>
      <c r="J52" s="83"/>
      <c r="K52" s="53"/>
      <c r="L52" s="53"/>
      <c r="M52" s="53"/>
      <c r="N52" s="53"/>
      <c r="O52" s="53"/>
      <c r="P52" s="53"/>
    </row>
    <row r="53" spans="1:16" ht="15" hidden="1" x14ac:dyDescent="0.25">
      <c r="A53" s="22" t="s">
        <v>3</v>
      </c>
      <c r="B53" s="87" t="s">
        <v>24</v>
      </c>
      <c r="C53" s="23" t="s">
        <v>8</v>
      </c>
      <c r="D53" s="24">
        <v>98138</v>
      </c>
      <c r="E53" s="24">
        <v>102000</v>
      </c>
      <c r="F53" s="24">
        <v>102013</v>
      </c>
      <c r="G53" s="6">
        <f t="shared" si="2"/>
        <v>100.01274509803922</v>
      </c>
      <c r="H53" s="59">
        <f t="shared" ref="H53:H58" si="3">F53/D53*100</f>
        <v>103.94852146976706</v>
      </c>
      <c r="I53" s="83"/>
      <c r="J53" s="83"/>
      <c r="K53" s="53"/>
      <c r="L53" s="53"/>
      <c r="M53" s="53"/>
      <c r="N53" s="53"/>
      <c r="O53" s="53"/>
      <c r="P53" s="53"/>
    </row>
    <row r="54" spans="1:16" ht="15" hidden="1" x14ac:dyDescent="0.25">
      <c r="A54" s="22" t="s">
        <v>9</v>
      </c>
      <c r="B54" s="87" t="s">
        <v>25</v>
      </c>
      <c r="C54" s="23" t="s">
        <v>8</v>
      </c>
      <c r="D54" s="24">
        <v>39556</v>
      </c>
      <c r="E54" s="24">
        <v>39556</v>
      </c>
      <c r="F54" s="24">
        <v>39730</v>
      </c>
      <c r="G54" s="6">
        <f t="shared" si="2"/>
        <v>100.43988269794721</v>
      </c>
      <c r="H54" s="59">
        <f t="shared" si="3"/>
        <v>100.43988269794721</v>
      </c>
      <c r="I54" s="83"/>
      <c r="J54" s="83"/>
      <c r="K54" s="53"/>
      <c r="L54" s="53"/>
      <c r="M54" s="53"/>
      <c r="N54" s="53"/>
      <c r="O54" s="53"/>
      <c r="P54" s="53"/>
    </row>
    <row r="55" spans="1:16" ht="15" hidden="1" x14ac:dyDescent="0.25">
      <c r="A55" s="22"/>
      <c r="B55" s="87" t="s">
        <v>26</v>
      </c>
      <c r="C55" s="23"/>
      <c r="D55" s="7"/>
      <c r="E55" s="7"/>
      <c r="F55" s="7"/>
      <c r="G55" s="6"/>
      <c r="H55" s="59"/>
      <c r="I55" s="83"/>
      <c r="J55" s="83"/>
      <c r="K55" s="53"/>
      <c r="L55" s="53"/>
      <c r="M55" s="53"/>
      <c r="N55" s="53"/>
      <c r="O55" s="53"/>
      <c r="P55" s="53"/>
    </row>
    <row r="56" spans="1:16" ht="15" hidden="1" x14ac:dyDescent="0.25">
      <c r="A56" s="22" t="s">
        <v>27</v>
      </c>
      <c r="B56" s="87" t="s">
        <v>24</v>
      </c>
      <c r="C56" s="23" t="s">
        <v>406</v>
      </c>
      <c r="D56" s="25">
        <v>1372.4</v>
      </c>
      <c r="E56" s="25">
        <v>1370</v>
      </c>
      <c r="F56" s="26">
        <v>1373.029</v>
      </c>
      <c r="G56" s="6">
        <f t="shared" si="2"/>
        <v>100.22109489051094</v>
      </c>
      <c r="H56" s="59">
        <f t="shared" si="3"/>
        <v>100.04583211891575</v>
      </c>
      <c r="I56" s="83"/>
      <c r="J56" s="83"/>
      <c r="K56" s="53"/>
      <c r="L56" s="53"/>
      <c r="M56" s="53"/>
      <c r="N56" s="53"/>
      <c r="O56" s="53"/>
      <c r="P56" s="53"/>
    </row>
    <row r="57" spans="1:16" ht="51" hidden="1" x14ac:dyDescent="0.25">
      <c r="A57" s="78" t="s">
        <v>28</v>
      </c>
      <c r="B57" s="87" t="s">
        <v>25</v>
      </c>
      <c r="C57" s="23" t="s">
        <v>406</v>
      </c>
      <c r="D57" s="25">
        <v>5470.1</v>
      </c>
      <c r="E57" s="25">
        <v>5274</v>
      </c>
      <c r="F57" s="26">
        <v>5258.5240000000003</v>
      </c>
      <c r="G57" s="6">
        <f t="shared" si="2"/>
        <v>99.70656048540009</v>
      </c>
      <c r="H57" s="59">
        <f t="shared" si="3"/>
        <v>96.132136524012353</v>
      </c>
      <c r="I57" s="83" t="s">
        <v>103</v>
      </c>
      <c r="J57" s="83"/>
      <c r="K57" s="53"/>
      <c r="L57" s="53"/>
      <c r="M57" s="53"/>
      <c r="N57" s="53"/>
      <c r="O57" s="53"/>
      <c r="P57" s="53"/>
    </row>
    <row r="58" spans="1:16" ht="15" hidden="1" x14ac:dyDescent="0.25">
      <c r="A58" s="78" t="s">
        <v>29</v>
      </c>
      <c r="B58" s="87" t="s">
        <v>30</v>
      </c>
      <c r="C58" s="23" t="s">
        <v>406</v>
      </c>
      <c r="D58" s="25">
        <v>445</v>
      </c>
      <c r="E58" s="25">
        <v>394.5</v>
      </c>
      <c r="F58" s="26">
        <v>408.68599999999998</v>
      </c>
      <c r="G58" s="6">
        <f t="shared" si="2"/>
        <v>103.59594423320659</v>
      </c>
      <c r="H58" s="59">
        <f t="shared" si="3"/>
        <v>91.839550561797751</v>
      </c>
      <c r="I58" s="142"/>
      <c r="J58" s="83"/>
      <c r="K58" s="53"/>
      <c r="L58" s="53"/>
      <c r="M58" s="53"/>
      <c r="N58" s="53"/>
      <c r="O58" s="53"/>
      <c r="P58" s="53"/>
    </row>
    <row r="59" spans="1:16" ht="15" hidden="1" customHeight="1" x14ac:dyDescent="0.25">
      <c r="A59" s="78"/>
      <c r="B59" s="195" t="s">
        <v>101</v>
      </c>
      <c r="C59" s="195"/>
      <c r="D59" s="195"/>
      <c r="E59" s="195"/>
      <c r="F59" s="195"/>
      <c r="G59" s="195"/>
      <c r="H59" s="195"/>
      <c r="I59" s="195"/>
      <c r="J59" s="195"/>
      <c r="K59" s="53"/>
      <c r="L59" s="53"/>
      <c r="M59" s="53"/>
      <c r="N59" s="53"/>
      <c r="O59" s="53"/>
      <c r="P59" s="53"/>
    </row>
    <row r="60" spans="1:16" ht="38.25" hidden="1" x14ac:dyDescent="0.25">
      <c r="A60" s="78">
        <v>1</v>
      </c>
      <c r="B60" s="87" t="s">
        <v>86</v>
      </c>
      <c r="C60" s="23" t="s">
        <v>17</v>
      </c>
      <c r="D60" s="23">
        <v>11</v>
      </c>
      <c r="E60" s="23">
        <v>12</v>
      </c>
      <c r="F60" s="23">
        <v>12</v>
      </c>
      <c r="G60" s="6">
        <f t="shared" si="2"/>
        <v>100</v>
      </c>
      <c r="H60" s="60" t="s">
        <v>931</v>
      </c>
      <c r="I60" s="83"/>
      <c r="J60" s="83"/>
      <c r="K60" s="53"/>
      <c r="L60" s="53"/>
      <c r="M60" s="53"/>
      <c r="N60" s="53"/>
      <c r="O60" s="53"/>
      <c r="P60" s="53"/>
    </row>
    <row r="61" spans="1:16" ht="51" hidden="1" x14ac:dyDescent="0.25">
      <c r="A61" s="78">
        <v>2</v>
      </c>
      <c r="B61" s="87" t="s">
        <v>87</v>
      </c>
      <c r="C61" s="23" t="s">
        <v>17</v>
      </c>
      <c r="D61" s="23">
        <v>21</v>
      </c>
      <c r="E61" s="23">
        <v>22</v>
      </c>
      <c r="F61" s="23">
        <v>26</v>
      </c>
      <c r="G61" s="6">
        <f t="shared" si="2"/>
        <v>118.18181818181819</v>
      </c>
      <c r="H61" s="60" t="s">
        <v>934</v>
      </c>
      <c r="I61" s="83" t="s">
        <v>935</v>
      </c>
      <c r="J61" s="83"/>
      <c r="K61" s="53"/>
      <c r="L61" s="53"/>
      <c r="M61" s="53"/>
      <c r="N61" s="53"/>
      <c r="O61" s="53"/>
      <c r="P61" s="53"/>
    </row>
    <row r="62" spans="1:16" ht="76.5" hidden="1" x14ac:dyDescent="0.25">
      <c r="A62" s="78">
        <v>3</v>
      </c>
      <c r="B62" s="87" t="s">
        <v>88</v>
      </c>
      <c r="C62" s="23"/>
      <c r="D62" s="23"/>
      <c r="E62" s="23"/>
      <c r="F62" s="23"/>
      <c r="G62" s="6"/>
      <c r="H62" s="59"/>
      <c r="I62" s="83"/>
      <c r="J62" s="83"/>
      <c r="K62" s="53"/>
      <c r="L62" s="53"/>
      <c r="M62" s="53"/>
      <c r="N62" s="53"/>
      <c r="O62" s="53"/>
      <c r="P62" s="53"/>
    </row>
    <row r="63" spans="1:16" ht="15" hidden="1" x14ac:dyDescent="0.25">
      <c r="A63" s="50"/>
      <c r="B63" s="87" t="s">
        <v>89</v>
      </c>
      <c r="C63" s="23"/>
      <c r="D63" s="23"/>
      <c r="E63" s="23"/>
      <c r="F63" s="23"/>
      <c r="G63" s="6"/>
      <c r="H63" s="59"/>
      <c r="I63" s="83"/>
      <c r="J63" s="83"/>
      <c r="K63" s="53"/>
      <c r="L63" s="53"/>
      <c r="M63" s="53"/>
      <c r="N63" s="53"/>
      <c r="O63" s="53"/>
      <c r="P63" s="53"/>
    </row>
    <row r="64" spans="1:16" ht="38.25" hidden="1" x14ac:dyDescent="0.25">
      <c r="A64" s="50"/>
      <c r="B64" s="87" t="s">
        <v>90</v>
      </c>
      <c r="C64" s="23" t="s">
        <v>17</v>
      </c>
      <c r="D64" s="23">
        <v>96</v>
      </c>
      <c r="E64" s="23">
        <v>97</v>
      </c>
      <c r="F64" s="23">
        <v>101.9</v>
      </c>
      <c r="G64" s="6">
        <f t="shared" si="2"/>
        <v>105.05154639175258</v>
      </c>
      <c r="H64" s="60" t="s">
        <v>937</v>
      </c>
      <c r="I64" s="83"/>
      <c r="J64" s="83"/>
      <c r="K64" s="53"/>
      <c r="L64" s="53"/>
      <c r="M64" s="53"/>
      <c r="N64" s="53"/>
      <c r="O64" s="53"/>
      <c r="P64" s="53"/>
    </row>
    <row r="65" spans="1:16" ht="38.25" hidden="1" x14ac:dyDescent="0.25">
      <c r="A65" s="50"/>
      <c r="B65" s="87" t="s">
        <v>91</v>
      </c>
      <c r="C65" s="23" t="s">
        <v>17</v>
      </c>
      <c r="D65" s="23">
        <v>93</v>
      </c>
      <c r="E65" s="23">
        <v>94</v>
      </c>
      <c r="F65" s="23">
        <v>104.7</v>
      </c>
      <c r="G65" s="6">
        <f t="shared" si="2"/>
        <v>111.38297872340426</v>
      </c>
      <c r="H65" s="60" t="s">
        <v>938</v>
      </c>
      <c r="I65" s="83"/>
      <c r="J65" s="83"/>
      <c r="K65" s="53"/>
      <c r="L65" s="53"/>
      <c r="M65" s="53"/>
      <c r="N65" s="53"/>
      <c r="O65" s="53"/>
      <c r="P65" s="53"/>
    </row>
    <row r="66" spans="1:16" ht="38.25" hidden="1" x14ac:dyDescent="0.25">
      <c r="A66" s="50"/>
      <c r="B66" s="87" t="s">
        <v>92</v>
      </c>
      <c r="C66" s="23" t="s">
        <v>17</v>
      </c>
      <c r="D66" s="23">
        <v>85</v>
      </c>
      <c r="E66" s="23">
        <v>90</v>
      </c>
      <c r="F66" s="23">
        <v>100</v>
      </c>
      <c r="G66" s="6">
        <f t="shared" si="2"/>
        <v>111.11111111111111</v>
      </c>
      <c r="H66" s="60" t="s">
        <v>939</v>
      </c>
      <c r="I66" s="83"/>
      <c r="J66" s="83"/>
      <c r="K66" s="53"/>
      <c r="L66" s="53"/>
      <c r="M66" s="53"/>
      <c r="N66" s="53"/>
      <c r="O66" s="53"/>
      <c r="P66" s="53"/>
    </row>
    <row r="67" spans="1:16" ht="38.25" hidden="1" x14ac:dyDescent="0.25">
      <c r="A67" s="50"/>
      <c r="B67" s="87" t="s">
        <v>93</v>
      </c>
      <c r="C67" s="23" t="s">
        <v>17</v>
      </c>
      <c r="D67" s="23">
        <v>72</v>
      </c>
      <c r="E67" s="23">
        <v>75</v>
      </c>
      <c r="F67" s="23">
        <v>86.9</v>
      </c>
      <c r="G67" s="6">
        <f t="shared" si="2"/>
        <v>115.86666666666667</v>
      </c>
      <c r="H67" s="60" t="s">
        <v>940</v>
      </c>
      <c r="I67" s="83"/>
      <c r="J67" s="83"/>
      <c r="K67" s="53"/>
      <c r="L67" s="53"/>
      <c r="M67" s="53"/>
      <c r="N67" s="53"/>
      <c r="O67" s="53"/>
      <c r="P67" s="53"/>
    </row>
    <row r="68" spans="1:16" ht="38.25" hidden="1" x14ac:dyDescent="0.25">
      <c r="A68" s="50"/>
      <c r="B68" s="87" t="s">
        <v>94</v>
      </c>
      <c r="C68" s="23" t="s">
        <v>17</v>
      </c>
      <c r="D68" s="23">
        <v>70</v>
      </c>
      <c r="E68" s="23">
        <v>75</v>
      </c>
      <c r="F68" s="23">
        <v>75.2</v>
      </c>
      <c r="G68" s="6">
        <f t="shared" si="2"/>
        <v>100.26666666666667</v>
      </c>
      <c r="H68" s="60" t="s">
        <v>941</v>
      </c>
      <c r="I68" s="83"/>
      <c r="J68" s="83"/>
      <c r="K68" s="53"/>
      <c r="L68" s="53"/>
      <c r="M68" s="53"/>
      <c r="N68" s="53"/>
      <c r="O68" s="53"/>
      <c r="P68" s="53"/>
    </row>
    <row r="69" spans="1:16" ht="38.25" hidden="1" x14ac:dyDescent="0.25">
      <c r="A69" s="50"/>
      <c r="B69" s="87" t="s">
        <v>95</v>
      </c>
      <c r="C69" s="23" t="s">
        <v>17</v>
      </c>
      <c r="D69" s="23">
        <v>70</v>
      </c>
      <c r="E69" s="23">
        <v>75</v>
      </c>
      <c r="F69" s="23">
        <v>79.7</v>
      </c>
      <c r="G69" s="6">
        <f t="shared" si="2"/>
        <v>106.26666666666667</v>
      </c>
      <c r="H69" s="60" t="s">
        <v>933</v>
      </c>
      <c r="I69" s="83"/>
      <c r="J69" s="83"/>
      <c r="K69" s="53"/>
      <c r="L69" s="53"/>
      <c r="M69" s="53"/>
      <c r="N69" s="53"/>
      <c r="O69" s="53"/>
      <c r="P69" s="53"/>
    </row>
    <row r="70" spans="1:16" ht="38.25" hidden="1" x14ac:dyDescent="0.25">
      <c r="A70" s="50"/>
      <c r="B70" s="87" t="s">
        <v>96</v>
      </c>
      <c r="C70" s="23" t="s">
        <v>17</v>
      </c>
      <c r="D70" s="23">
        <v>56</v>
      </c>
      <c r="E70" s="23">
        <v>60</v>
      </c>
      <c r="F70" s="23">
        <v>86.8</v>
      </c>
      <c r="G70" s="6">
        <f t="shared" si="2"/>
        <v>144.66666666666666</v>
      </c>
      <c r="H70" s="60" t="s">
        <v>942</v>
      </c>
      <c r="I70" s="83"/>
      <c r="J70" s="83"/>
      <c r="K70" s="53"/>
      <c r="L70" s="53"/>
      <c r="M70" s="53"/>
      <c r="N70" s="53"/>
      <c r="O70" s="53"/>
      <c r="P70" s="53"/>
    </row>
    <row r="71" spans="1:16" ht="38.25" hidden="1" customHeight="1" x14ac:dyDescent="0.25">
      <c r="A71" s="78">
        <v>4</v>
      </c>
      <c r="B71" s="87" t="s">
        <v>97</v>
      </c>
      <c r="C71" s="23"/>
      <c r="D71" s="23"/>
      <c r="E71" s="23"/>
      <c r="F71" s="23"/>
      <c r="G71" s="6"/>
      <c r="H71" s="59"/>
      <c r="I71" s="83"/>
      <c r="J71" s="83"/>
      <c r="K71" s="53"/>
      <c r="L71" s="53"/>
      <c r="M71" s="53"/>
      <c r="N71" s="53"/>
      <c r="O71" s="53"/>
      <c r="P71" s="53"/>
    </row>
    <row r="72" spans="1:16" ht="15" hidden="1" x14ac:dyDescent="0.25">
      <c r="A72" s="78"/>
      <c r="B72" s="87" t="s">
        <v>98</v>
      </c>
      <c r="C72" s="23" t="s">
        <v>17</v>
      </c>
      <c r="D72" s="23">
        <v>80</v>
      </c>
      <c r="E72" s="23">
        <v>80</v>
      </c>
      <c r="F72" s="23">
        <v>80</v>
      </c>
      <c r="G72" s="6">
        <f t="shared" si="2"/>
        <v>100</v>
      </c>
      <c r="H72" s="62">
        <v>0</v>
      </c>
      <c r="I72" s="83"/>
      <c r="J72" s="83"/>
      <c r="K72" s="53"/>
      <c r="L72" s="53"/>
      <c r="M72" s="53"/>
      <c r="N72" s="53"/>
      <c r="O72" s="53"/>
      <c r="P72" s="53"/>
    </row>
    <row r="73" spans="1:16" ht="15" hidden="1" x14ac:dyDescent="0.25">
      <c r="A73" s="78"/>
      <c r="B73" s="87" t="s">
        <v>99</v>
      </c>
      <c r="C73" s="23" t="s">
        <v>17</v>
      </c>
      <c r="D73" s="23">
        <v>50</v>
      </c>
      <c r="E73" s="23">
        <v>50</v>
      </c>
      <c r="F73" s="23">
        <v>50</v>
      </c>
      <c r="G73" s="6">
        <f t="shared" si="2"/>
        <v>100</v>
      </c>
      <c r="H73" s="62">
        <v>0</v>
      </c>
      <c r="I73" s="83"/>
      <c r="J73" s="83"/>
      <c r="K73" s="53"/>
      <c r="L73" s="53"/>
      <c r="M73" s="53"/>
      <c r="N73" s="53"/>
      <c r="O73" s="53"/>
      <c r="P73" s="53"/>
    </row>
    <row r="74" spans="1:16" ht="15" hidden="1" x14ac:dyDescent="0.25">
      <c r="A74" s="78"/>
      <c r="B74" s="87" t="s">
        <v>100</v>
      </c>
      <c r="C74" s="23" t="s">
        <v>17</v>
      </c>
      <c r="D74" s="23">
        <v>60</v>
      </c>
      <c r="E74" s="23">
        <v>60</v>
      </c>
      <c r="F74" s="23">
        <v>60</v>
      </c>
      <c r="G74" s="6">
        <f t="shared" si="2"/>
        <v>100</v>
      </c>
      <c r="H74" s="62">
        <v>0</v>
      </c>
      <c r="I74" s="83"/>
      <c r="J74" s="83"/>
      <c r="K74" s="53"/>
      <c r="L74" s="53"/>
      <c r="M74" s="53"/>
      <c r="N74" s="53"/>
      <c r="O74" s="53"/>
      <c r="P74" s="53"/>
    </row>
    <row r="75" spans="1:16" ht="15" hidden="1" customHeight="1" x14ac:dyDescent="0.25">
      <c r="A75" s="78"/>
      <c r="B75" s="195" t="s">
        <v>102</v>
      </c>
      <c r="C75" s="214"/>
      <c r="D75" s="214"/>
      <c r="E75" s="214"/>
      <c r="F75" s="214"/>
      <c r="G75" s="214"/>
      <c r="H75" s="214"/>
      <c r="I75" s="214"/>
      <c r="J75" s="214"/>
      <c r="K75" s="53"/>
      <c r="L75" s="53"/>
      <c r="M75" s="53"/>
      <c r="N75" s="53"/>
      <c r="O75" s="53"/>
      <c r="P75" s="53"/>
    </row>
    <row r="76" spans="1:16" ht="51" hidden="1" x14ac:dyDescent="0.25">
      <c r="A76" s="78" t="s">
        <v>4</v>
      </c>
      <c r="B76" s="87" t="s">
        <v>676</v>
      </c>
      <c r="C76" s="23" t="s">
        <v>677</v>
      </c>
      <c r="D76" s="23">
        <v>2.2000000000000002</v>
      </c>
      <c r="E76" s="23">
        <v>2.5</v>
      </c>
      <c r="F76" s="23">
        <v>2.2000000000000002</v>
      </c>
      <c r="G76" s="27">
        <f>SUM(E76/F76*100)</f>
        <v>113.63636363636363</v>
      </c>
      <c r="H76" s="63">
        <v>0</v>
      </c>
      <c r="I76" s="23" t="s">
        <v>936</v>
      </c>
      <c r="J76" s="23"/>
      <c r="K76" s="53"/>
      <c r="L76" s="53"/>
      <c r="M76" s="53"/>
      <c r="N76" s="53"/>
      <c r="O76" s="53"/>
      <c r="P76" s="53"/>
    </row>
    <row r="77" spans="1:16" ht="38.25" hidden="1" customHeight="1" x14ac:dyDescent="0.25">
      <c r="A77" s="78">
        <v>2</v>
      </c>
      <c r="B77" s="87" t="s">
        <v>678</v>
      </c>
      <c r="C77" s="23" t="s">
        <v>677</v>
      </c>
      <c r="D77" s="23">
        <v>4.4999999999999998E-2</v>
      </c>
      <c r="E77" s="23">
        <v>7.4999999999999997E-2</v>
      </c>
      <c r="F77" s="23">
        <v>4.4999999999999998E-2</v>
      </c>
      <c r="G77" s="27">
        <f>SUM(E77/F77*100)</f>
        <v>166.66666666666669</v>
      </c>
      <c r="H77" s="63">
        <v>0</v>
      </c>
      <c r="I77" s="23" t="s">
        <v>936</v>
      </c>
      <c r="J77" s="23"/>
      <c r="K77" s="53"/>
      <c r="L77" s="53"/>
      <c r="M77" s="53"/>
      <c r="N77" s="53"/>
      <c r="O77" s="53"/>
      <c r="P77" s="53"/>
    </row>
    <row r="78" spans="1:16" ht="114.75" hidden="1" x14ac:dyDescent="0.25">
      <c r="A78" s="78">
        <v>3</v>
      </c>
      <c r="B78" s="87" t="s">
        <v>679</v>
      </c>
      <c r="C78" s="23" t="s">
        <v>677</v>
      </c>
      <c r="D78" s="23">
        <v>0.17</v>
      </c>
      <c r="E78" s="23">
        <v>0.2</v>
      </c>
      <c r="F78" s="23">
        <v>0.308</v>
      </c>
      <c r="G78" s="27">
        <f>SUM(E78/F78*100)</f>
        <v>64.935064935064929</v>
      </c>
      <c r="H78" s="64">
        <f>D78/F78*100</f>
        <v>55.194805194805198</v>
      </c>
      <c r="I78" s="83" t="s">
        <v>943</v>
      </c>
      <c r="J78" s="23"/>
      <c r="K78" s="53"/>
      <c r="L78" s="53"/>
      <c r="M78" s="53"/>
      <c r="N78" s="53"/>
      <c r="O78" s="53"/>
      <c r="P78" s="53"/>
    </row>
    <row r="79" spans="1:16" ht="38.25" hidden="1" customHeight="1" x14ac:dyDescent="0.25">
      <c r="A79" s="78">
        <v>4</v>
      </c>
      <c r="B79" s="87" t="s">
        <v>680</v>
      </c>
      <c r="C79" s="23" t="s">
        <v>677</v>
      </c>
      <c r="D79" s="23">
        <v>0.44</v>
      </c>
      <c r="E79" s="23">
        <v>0.65</v>
      </c>
      <c r="F79" s="23">
        <v>0.52</v>
      </c>
      <c r="G79" s="27">
        <f>SUM(E79/F79*100)</f>
        <v>125</v>
      </c>
      <c r="H79" s="64">
        <f>D79/F79*100</f>
        <v>84.615384615384613</v>
      </c>
      <c r="I79" s="23"/>
      <c r="J79" s="23"/>
      <c r="K79" s="53"/>
      <c r="L79" s="53"/>
      <c r="M79" s="53"/>
      <c r="N79" s="53"/>
      <c r="O79" s="53"/>
      <c r="P79" s="53"/>
    </row>
    <row r="80" spans="1:16" ht="38.25" hidden="1" x14ac:dyDescent="0.25">
      <c r="A80" s="78" t="s">
        <v>28</v>
      </c>
      <c r="B80" s="87" t="s">
        <v>104</v>
      </c>
      <c r="C80" s="23" t="s">
        <v>17</v>
      </c>
      <c r="D80" s="23">
        <v>27.3</v>
      </c>
      <c r="E80" s="23">
        <v>25.2</v>
      </c>
      <c r="F80" s="23">
        <v>25.2</v>
      </c>
      <c r="G80" s="27">
        <f>SUM(E80/F80*100)</f>
        <v>100</v>
      </c>
      <c r="H80" s="63" t="s">
        <v>944</v>
      </c>
      <c r="I80" s="23" t="s">
        <v>936</v>
      </c>
      <c r="J80" s="23"/>
      <c r="K80" s="53"/>
      <c r="L80" s="53"/>
      <c r="M80" s="53"/>
      <c r="N80" s="53"/>
      <c r="O80" s="53"/>
      <c r="P80" s="53"/>
    </row>
    <row r="81" spans="1:16" ht="63.75" hidden="1" customHeight="1" x14ac:dyDescent="0.25">
      <c r="A81" s="78" t="s">
        <v>29</v>
      </c>
      <c r="B81" s="87" t="s">
        <v>105</v>
      </c>
      <c r="C81" s="23" t="s">
        <v>48</v>
      </c>
      <c r="D81" s="23">
        <v>9.5</v>
      </c>
      <c r="E81" s="23">
        <v>7.95</v>
      </c>
      <c r="F81" s="23">
        <v>0</v>
      </c>
      <c r="G81" s="23">
        <v>0</v>
      </c>
      <c r="H81" s="65">
        <v>0</v>
      </c>
      <c r="I81" s="23" t="s">
        <v>109</v>
      </c>
      <c r="J81" s="23"/>
      <c r="K81" s="53"/>
      <c r="L81" s="53"/>
      <c r="M81" s="53"/>
      <c r="N81" s="53"/>
      <c r="O81" s="53"/>
      <c r="P81" s="53"/>
    </row>
    <row r="82" spans="1:16" ht="51" hidden="1" customHeight="1" x14ac:dyDescent="0.25">
      <c r="A82" s="78">
        <v>7</v>
      </c>
      <c r="B82" s="87" t="s">
        <v>108</v>
      </c>
      <c r="C82" s="23" t="s">
        <v>107</v>
      </c>
      <c r="D82" s="23">
        <v>34</v>
      </c>
      <c r="E82" s="23">
        <v>40</v>
      </c>
      <c r="F82" s="23">
        <v>51</v>
      </c>
      <c r="G82" s="28">
        <f>SUM(F82/E82*100)</f>
        <v>127.49999999999999</v>
      </c>
      <c r="H82" s="64">
        <f>G82/D82*100</f>
        <v>374.99999999999994</v>
      </c>
      <c r="I82" s="23"/>
      <c r="J82" s="23"/>
      <c r="K82" s="53"/>
      <c r="L82" s="53"/>
      <c r="M82" s="53"/>
      <c r="N82" s="53"/>
      <c r="O82" s="53"/>
      <c r="P82" s="53"/>
    </row>
    <row r="83" spans="1:16" ht="15" hidden="1" x14ac:dyDescent="0.25">
      <c r="A83" s="78"/>
      <c r="B83" s="195" t="s">
        <v>807</v>
      </c>
      <c r="C83" s="214"/>
      <c r="D83" s="214"/>
      <c r="E83" s="214"/>
      <c r="F83" s="214"/>
      <c r="G83" s="214"/>
      <c r="H83" s="214"/>
      <c r="I83" s="214"/>
      <c r="J83" s="214"/>
      <c r="K83" s="53"/>
      <c r="L83" s="53"/>
      <c r="M83" s="53"/>
      <c r="N83" s="53"/>
      <c r="O83" s="53"/>
      <c r="P83" s="53"/>
    </row>
    <row r="84" spans="1:16" ht="38.25" hidden="1" x14ac:dyDescent="0.25">
      <c r="A84" s="78">
        <v>1</v>
      </c>
      <c r="B84" s="87" t="s">
        <v>33</v>
      </c>
      <c r="C84" s="83" t="s">
        <v>20</v>
      </c>
      <c r="D84" s="7">
        <v>9</v>
      </c>
      <c r="E84" s="7">
        <v>10</v>
      </c>
      <c r="F84" s="7">
        <v>4.5999999999999996</v>
      </c>
      <c r="G84" s="6">
        <v>100</v>
      </c>
      <c r="H84" s="63" t="s">
        <v>945</v>
      </c>
      <c r="I84" s="82"/>
      <c r="J84" s="83"/>
      <c r="K84" s="53"/>
      <c r="L84" s="53"/>
      <c r="M84" s="53"/>
      <c r="N84" s="53"/>
      <c r="O84" s="53"/>
      <c r="P84" s="53"/>
    </row>
    <row r="85" spans="1:16" ht="89.25" hidden="1" x14ac:dyDescent="0.25">
      <c r="A85" s="78" t="s">
        <v>3</v>
      </c>
      <c r="B85" s="87" t="s">
        <v>106</v>
      </c>
      <c r="C85" s="83" t="s">
        <v>17</v>
      </c>
      <c r="D85" s="7">
        <v>15</v>
      </c>
      <c r="E85" s="7">
        <v>25</v>
      </c>
      <c r="F85" s="7">
        <v>25</v>
      </c>
      <c r="G85" s="6">
        <v>100</v>
      </c>
      <c r="H85" s="63" t="s">
        <v>946</v>
      </c>
      <c r="I85" s="82"/>
      <c r="J85" s="83"/>
      <c r="K85" s="53"/>
      <c r="L85" s="53"/>
      <c r="M85" s="53"/>
      <c r="N85" s="53"/>
      <c r="O85" s="53"/>
      <c r="P85" s="53"/>
    </row>
    <row r="86" spans="1:16" ht="51" hidden="1" x14ac:dyDescent="0.25">
      <c r="A86" s="78">
        <v>3</v>
      </c>
      <c r="B86" s="87" t="s">
        <v>19</v>
      </c>
      <c r="C86" s="83" t="s">
        <v>17</v>
      </c>
      <c r="D86" s="7">
        <v>32.799999999999997</v>
      </c>
      <c r="E86" s="7">
        <v>88.7</v>
      </c>
      <c r="F86" s="7">
        <v>30</v>
      </c>
      <c r="G86" s="6">
        <f>F86/E86*100</f>
        <v>33.82187147688839</v>
      </c>
      <c r="H86" s="63" t="s">
        <v>947</v>
      </c>
      <c r="I86" s="83" t="s">
        <v>948</v>
      </c>
      <c r="J86" s="83"/>
      <c r="K86" s="53"/>
      <c r="L86" s="53"/>
      <c r="M86" s="53"/>
      <c r="N86" s="53"/>
      <c r="O86" s="53"/>
      <c r="P86" s="53"/>
    </row>
    <row r="87" spans="1:16" ht="22.5" customHeight="1" x14ac:dyDescent="0.25">
      <c r="A87" s="188" t="s">
        <v>3</v>
      </c>
      <c r="B87" s="230" t="s">
        <v>498</v>
      </c>
      <c r="C87" s="230"/>
      <c r="D87" s="230"/>
      <c r="E87" s="230"/>
      <c r="F87" s="230"/>
      <c r="G87" s="230"/>
      <c r="H87" s="230"/>
      <c r="I87" s="230"/>
      <c r="J87" s="230"/>
      <c r="K87" s="53"/>
      <c r="L87" s="53"/>
      <c r="M87" s="53"/>
      <c r="N87" s="53"/>
      <c r="O87" s="53"/>
      <c r="P87" s="53"/>
    </row>
    <row r="88" spans="1:16" s="89" customFormat="1" ht="32.25" customHeight="1" x14ac:dyDescent="0.25">
      <c r="A88" s="98">
        <v>1</v>
      </c>
      <c r="B88" s="190" t="s">
        <v>499</v>
      </c>
      <c r="C88" s="189" t="s">
        <v>500</v>
      </c>
      <c r="D88" s="101">
        <v>31327</v>
      </c>
      <c r="E88" s="101">
        <v>28168</v>
      </c>
      <c r="F88" s="102">
        <v>36731.699999999997</v>
      </c>
      <c r="G88" s="103">
        <f>F88/E88*100</f>
        <v>130.40222948026127</v>
      </c>
      <c r="H88" s="103">
        <f>F88/D88*100</f>
        <v>117.25252976665494</v>
      </c>
      <c r="I88" s="5"/>
      <c r="J88" s="189"/>
      <c r="K88" s="95"/>
      <c r="L88" s="95"/>
      <c r="M88" s="95"/>
      <c r="N88" s="95"/>
      <c r="O88" s="95"/>
      <c r="P88" s="95"/>
    </row>
    <row r="89" spans="1:16" s="89" customFormat="1" ht="38.25" x14ac:dyDescent="0.25">
      <c r="A89" s="98" t="s">
        <v>3</v>
      </c>
      <c r="B89" s="190" t="s">
        <v>501</v>
      </c>
      <c r="C89" s="189" t="s">
        <v>17</v>
      </c>
      <c r="D89" s="102">
        <v>104.5</v>
      </c>
      <c r="E89" s="101">
        <v>103</v>
      </c>
      <c r="F89" s="101">
        <v>110</v>
      </c>
      <c r="G89" s="103">
        <f t="shared" ref="G89:G92" si="4">F89/E89*100</f>
        <v>106.79611650485437</v>
      </c>
      <c r="H89" s="104" t="s">
        <v>1077</v>
      </c>
      <c r="I89" s="103"/>
      <c r="J89" s="189" t="s">
        <v>1168</v>
      </c>
      <c r="K89" s="95"/>
      <c r="L89" s="95"/>
      <c r="M89" s="95"/>
      <c r="N89" s="95"/>
      <c r="O89" s="95"/>
      <c r="P89" s="95"/>
    </row>
    <row r="90" spans="1:16" s="89" customFormat="1" ht="54" customHeight="1" x14ac:dyDescent="0.25">
      <c r="A90" s="98" t="s">
        <v>9</v>
      </c>
      <c r="B90" s="190" t="s">
        <v>502</v>
      </c>
      <c r="C90" s="189" t="s">
        <v>17</v>
      </c>
      <c r="D90" s="102">
        <v>104.3</v>
      </c>
      <c r="E90" s="102">
        <v>103.5</v>
      </c>
      <c r="F90" s="102">
        <v>101.2</v>
      </c>
      <c r="G90" s="103">
        <f t="shared" si="4"/>
        <v>97.777777777777786</v>
      </c>
      <c r="H90" s="104" t="s">
        <v>1076</v>
      </c>
      <c r="I90" s="189" t="s">
        <v>961</v>
      </c>
      <c r="J90" s="104"/>
      <c r="K90" s="95"/>
      <c r="L90" s="95"/>
      <c r="M90" s="95"/>
      <c r="N90" s="95"/>
      <c r="O90" s="95"/>
      <c r="P90" s="95"/>
    </row>
    <row r="91" spans="1:16" s="89" customFormat="1" ht="51" customHeight="1" x14ac:dyDescent="0.25">
      <c r="A91" s="98" t="s">
        <v>27</v>
      </c>
      <c r="B91" s="190" t="s">
        <v>503</v>
      </c>
      <c r="C91" s="189" t="s">
        <v>17</v>
      </c>
      <c r="D91" s="102">
        <v>104.7</v>
      </c>
      <c r="E91" s="102">
        <v>102.5</v>
      </c>
      <c r="F91" s="102">
        <v>118.7</v>
      </c>
      <c r="G91" s="103">
        <f t="shared" si="4"/>
        <v>115.80487804878048</v>
      </c>
      <c r="H91" s="104" t="s">
        <v>1083</v>
      </c>
      <c r="I91" s="103"/>
      <c r="J91" s="189"/>
      <c r="K91" s="95"/>
      <c r="L91" s="95"/>
      <c r="M91" s="95"/>
      <c r="N91" s="95"/>
      <c r="O91" s="95"/>
      <c r="P91" s="95"/>
    </row>
    <row r="92" spans="1:16" s="89" customFormat="1" ht="42" customHeight="1" x14ac:dyDescent="0.25">
      <c r="A92" s="98" t="s">
        <v>28</v>
      </c>
      <c r="B92" s="190" t="s">
        <v>504</v>
      </c>
      <c r="C92" s="189" t="s">
        <v>505</v>
      </c>
      <c r="D92" s="187">
        <v>19970</v>
      </c>
      <c r="E92" s="187">
        <v>18950</v>
      </c>
      <c r="F92" s="187">
        <v>22286</v>
      </c>
      <c r="G92" s="103">
        <f t="shared" si="4"/>
        <v>117.6042216358839</v>
      </c>
      <c r="H92" s="103">
        <f>F92/D92*100</f>
        <v>111.5973960941412</v>
      </c>
      <c r="I92" s="5"/>
      <c r="J92" s="189"/>
      <c r="K92" s="95"/>
      <c r="L92" s="95"/>
      <c r="M92" s="95"/>
      <c r="N92" s="95"/>
      <c r="O92" s="95"/>
      <c r="P92" s="95"/>
    </row>
    <row r="93" spans="1:16" ht="15" hidden="1" x14ac:dyDescent="0.25">
      <c r="A93" s="78"/>
      <c r="B93" s="198" t="s">
        <v>535</v>
      </c>
      <c r="C93" s="198"/>
      <c r="D93" s="198"/>
      <c r="E93" s="198"/>
      <c r="F93" s="198"/>
      <c r="G93" s="198"/>
      <c r="H93" s="198"/>
      <c r="I93" s="198"/>
      <c r="J93" s="198"/>
      <c r="K93" s="53"/>
      <c r="L93" s="53"/>
      <c r="M93" s="53"/>
      <c r="N93" s="53"/>
      <c r="O93" s="53"/>
      <c r="P93" s="53"/>
    </row>
    <row r="94" spans="1:16" ht="25.5" hidden="1" customHeight="1" x14ac:dyDescent="0.25">
      <c r="A94" s="78" t="s">
        <v>4</v>
      </c>
      <c r="B94" s="87" t="s">
        <v>506</v>
      </c>
      <c r="C94" s="83" t="s">
        <v>500</v>
      </c>
      <c r="D94" s="7">
        <v>10602.9</v>
      </c>
      <c r="E94" s="7">
        <v>11600</v>
      </c>
      <c r="F94" s="7">
        <v>12007</v>
      </c>
      <c r="G94" s="6">
        <f>F94/E94*100</f>
        <v>103.50862068965516</v>
      </c>
      <c r="H94" s="67">
        <f t="shared" ref="H94:H108" si="5">F94/D94*100</f>
        <v>113.24260343868187</v>
      </c>
      <c r="I94" s="82"/>
      <c r="J94" s="83"/>
      <c r="K94" s="53"/>
      <c r="L94" s="53"/>
      <c r="M94" s="53"/>
      <c r="N94" s="53"/>
      <c r="O94" s="53"/>
      <c r="P94" s="53"/>
    </row>
    <row r="95" spans="1:16" ht="25.5" hidden="1" x14ac:dyDescent="0.25">
      <c r="A95" s="78" t="s">
        <v>3</v>
      </c>
      <c r="B95" s="87" t="s">
        <v>507</v>
      </c>
      <c r="C95" s="83" t="s">
        <v>500</v>
      </c>
      <c r="D95" s="7">
        <v>30600</v>
      </c>
      <c r="E95" s="7">
        <v>21799</v>
      </c>
      <c r="F95" s="7">
        <v>35172</v>
      </c>
      <c r="G95" s="6">
        <f>F95/E95*100</f>
        <v>161.34685077297124</v>
      </c>
      <c r="H95" s="67">
        <f t="shared" si="5"/>
        <v>114.94117647058823</v>
      </c>
      <c r="I95" s="82"/>
      <c r="J95" s="83"/>
      <c r="K95" s="53"/>
      <c r="L95" s="53"/>
      <c r="M95" s="53"/>
      <c r="N95" s="53"/>
      <c r="O95" s="53"/>
      <c r="P95" s="53"/>
    </row>
    <row r="96" spans="1:16" ht="25.5" hidden="1" x14ac:dyDescent="0.25">
      <c r="A96" s="78" t="s">
        <v>9</v>
      </c>
      <c r="B96" s="87" t="s">
        <v>508</v>
      </c>
      <c r="C96" s="83" t="s">
        <v>500</v>
      </c>
      <c r="D96" s="7">
        <v>5716.7</v>
      </c>
      <c r="E96" s="7">
        <v>5000</v>
      </c>
      <c r="F96" s="7">
        <v>8477.7000000000007</v>
      </c>
      <c r="G96" s="6">
        <f t="shared" ref="G96:G119" si="6">F96/E96*100</f>
        <v>169.554</v>
      </c>
      <c r="H96" s="67">
        <f t="shared" si="5"/>
        <v>148.29709447758324</v>
      </c>
      <c r="I96" s="82"/>
      <c r="J96" s="83"/>
      <c r="K96" s="53"/>
      <c r="L96" s="53"/>
      <c r="M96" s="53"/>
      <c r="N96" s="53"/>
      <c r="O96" s="53"/>
      <c r="P96" s="53"/>
    </row>
    <row r="97" spans="1:16" ht="38.25" hidden="1" x14ac:dyDescent="0.25">
      <c r="A97" s="78" t="s">
        <v>27</v>
      </c>
      <c r="B97" s="87" t="s">
        <v>509</v>
      </c>
      <c r="C97" s="83" t="s">
        <v>500</v>
      </c>
      <c r="D97" s="7">
        <v>261.5</v>
      </c>
      <c r="E97" s="7">
        <v>138</v>
      </c>
      <c r="F97" s="7">
        <v>180.6</v>
      </c>
      <c r="G97" s="6">
        <f t="shared" si="6"/>
        <v>130.86956521739131</v>
      </c>
      <c r="H97" s="67">
        <f t="shared" si="5"/>
        <v>69.063097514340342</v>
      </c>
      <c r="I97" s="82"/>
      <c r="J97" s="83"/>
      <c r="K97" s="53"/>
      <c r="L97" s="53"/>
      <c r="M97" s="53"/>
      <c r="N97" s="53"/>
      <c r="O97" s="53"/>
      <c r="P97" s="53"/>
    </row>
    <row r="98" spans="1:16" ht="51" hidden="1" x14ac:dyDescent="0.25">
      <c r="A98" s="78" t="s">
        <v>28</v>
      </c>
      <c r="B98" s="87" t="s">
        <v>510</v>
      </c>
      <c r="C98" s="83" t="s">
        <v>511</v>
      </c>
      <c r="D98" s="7">
        <v>80</v>
      </c>
      <c r="E98" s="7">
        <v>79</v>
      </c>
      <c r="F98" s="7">
        <v>79</v>
      </c>
      <c r="G98" s="6">
        <f t="shared" si="6"/>
        <v>100</v>
      </c>
      <c r="H98" s="63" t="s">
        <v>949</v>
      </c>
      <c r="I98" s="82"/>
      <c r="J98" s="83"/>
      <c r="K98" s="53"/>
      <c r="L98" s="53"/>
      <c r="M98" s="53"/>
      <c r="N98" s="53"/>
      <c r="O98" s="53"/>
      <c r="P98" s="53"/>
    </row>
    <row r="99" spans="1:16" ht="25.5" hidden="1" x14ac:dyDescent="0.25">
      <c r="A99" s="78" t="s">
        <v>29</v>
      </c>
      <c r="B99" s="87" t="s">
        <v>512</v>
      </c>
      <c r="C99" s="83" t="s">
        <v>513</v>
      </c>
      <c r="D99" s="7">
        <v>17.5</v>
      </c>
      <c r="E99" s="7">
        <v>11.8</v>
      </c>
      <c r="F99" s="7">
        <v>18</v>
      </c>
      <c r="G99" s="6">
        <f t="shared" si="6"/>
        <v>152.54237288135593</v>
      </c>
      <c r="H99" s="67">
        <f t="shared" si="5"/>
        <v>102.85714285714285</v>
      </c>
      <c r="I99" s="82"/>
      <c r="J99" s="82"/>
      <c r="K99" s="53"/>
      <c r="L99" s="53"/>
      <c r="M99" s="53"/>
      <c r="N99" s="53"/>
      <c r="O99" s="53"/>
      <c r="P99" s="53"/>
    </row>
    <row r="100" spans="1:16" ht="25.5" hidden="1" x14ac:dyDescent="0.25">
      <c r="A100" s="78" t="s">
        <v>122</v>
      </c>
      <c r="B100" s="87" t="s">
        <v>514</v>
      </c>
      <c r="C100" s="83" t="s">
        <v>8</v>
      </c>
      <c r="D100" s="7">
        <v>9</v>
      </c>
      <c r="E100" s="7">
        <v>9</v>
      </c>
      <c r="F100" s="7">
        <v>10</v>
      </c>
      <c r="G100" s="6">
        <f t="shared" si="6"/>
        <v>111.11111111111111</v>
      </c>
      <c r="H100" s="67">
        <f t="shared" si="5"/>
        <v>111.11111111111111</v>
      </c>
      <c r="I100" s="82"/>
      <c r="J100" s="82"/>
      <c r="K100" s="53"/>
      <c r="L100" s="53"/>
      <c r="M100" s="53"/>
      <c r="N100" s="53"/>
      <c r="O100" s="53"/>
      <c r="P100" s="53"/>
    </row>
    <row r="101" spans="1:16" ht="38.25" hidden="1" x14ac:dyDescent="0.25">
      <c r="A101" s="78" t="s">
        <v>124</v>
      </c>
      <c r="B101" s="87" t="s">
        <v>515</v>
      </c>
      <c r="C101" s="83" t="s">
        <v>8</v>
      </c>
      <c r="D101" s="7">
        <v>23</v>
      </c>
      <c r="E101" s="7">
        <v>23</v>
      </c>
      <c r="F101" s="7">
        <v>28</v>
      </c>
      <c r="G101" s="6">
        <f t="shared" si="6"/>
        <v>121.73913043478262</v>
      </c>
      <c r="H101" s="67">
        <f t="shared" si="5"/>
        <v>121.73913043478262</v>
      </c>
      <c r="I101" s="82"/>
      <c r="J101" s="82"/>
      <c r="K101" s="53"/>
      <c r="L101" s="53"/>
      <c r="M101" s="53"/>
      <c r="N101" s="53"/>
      <c r="O101" s="53"/>
      <c r="P101" s="53"/>
    </row>
    <row r="102" spans="1:16" ht="25.5" hidden="1" customHeight="1" x14ac:dyDescent="0.25">
      <c r="A102" s="78" t="s">
        <v>126</v>
      </c>
      <c r="B102" s="87" t="s">
        <v>533</v>
      </c>
      <c r="C102" s="83" t="s">
        <v>534</v>
      </c>
      <c r="D102" s="7">
        <v>10</v>
      </c>
      <c r="E102" s="7">
        <v>130</v>
      </c>
      <c r="F102" s="7">
        <v>130</v>
      </c>
      <c r="G102" s="6">
        <f t="shared" si="6"/>
        <v>100</v>
      </c>
      <c r="H102" s="67">
        <f t="shared" si="5"/>
        <v>1300</v>
      </c>
      <c r="I102" s="82"/>
      <c r="J102" s="82"/>
      <c r="K102" s="53"/>
      <c r="L102" s="53"/>
      <c r="M102" s="53"/>
      <c r="N102" s="53"/>
      <c r="O102" s="53"/>
      <c r="P102" s="53"/>
    </row>
    <row r="103" spans="1:16" ht="15" hidden="1" x14ac:dyDescent="0.25">
      <c r="A103" s="78"/>
      <c r="B103" s="216" t="s">
        <v>536</v>
      </c>
      <c r="C103" s="198"/>
      <c r="D103" s="198"/>
      <c r="E103" s="198"/>
      <c r="F103" s="198"/>
      <c r="G103" s="198"/>
      <c r="H103" s="198"/>
      <c r="I103" s="198"/>
      <c r="J103" s="198"/>
      <c r="K103" s="53"/>
      <c r="L103" s="53"/>
      <c r="M103" s="53"/>
      <c r="N103" s="53"/>
      <c r="O103" s="53"/>
      <c r="P103" s="53"/>
    </row>
    <row r="104" spans="1:16" ht="25.5" hidden="1" customHeight="1" x14ac:dyDescent="0.25">
      <c r="A104" s="78" t="s">
        <v>4</v>
      </c>
      <c r="B104" s="87" t="s">
        <v>516</v>
      </c>
      <c r="C104" s="83" t="s">
        <v>17</v>
      </c>
      <c r="D104" s="83">
        <v>100</v>
      </c>
      <c r="E104" s="7">
        <v>100</v>
      </c>
      <c r="F104" s="7">
        <v>100</v>
      </c>
      <c r="G104" s="7">
        <f t="shared" si="6"/>
        <v>100</v>
      </c>
      <c r="H104" s="67">
        <f t="shared" si="5"/>
        <v>100</v>
      </c>
      <c r="I104" s="82"/>
      <c r="J104" s="82"/>
      <c r="K104" s="53"/>
      <c r="L104" s="53"/>
      <c r="M104" s="53"/>
      <c r="N104" s="53"/>
      <c r="O104" s="53"/>
      <c r="P104" s="53"/>
    </row>
    <row r="105" spans="1:16" ht="25.5" hidden="1" x14ac:dyDescent="0.25">
      <c r="A105" s="78" t="s">
        <v>3</v>
      </c>
      <c r="B105" s="87" t="s">
        <v>517</v>
      </c>
      <c r="C105" s="83" t="s">
        <v>17</v>
      </c>
      <c r="D105" s="83">
        <v>100</v>
      </c>
      <c r="E105" s="7">
        <v>100</v>
      </c>
      <c r="F105" s="7">
        <v>100</v>
      </c>
      <c r="G105" s="7">
        <f t="shared" si="6"/>
        <v>100</v>
      </c>
      <c r="H105" s="67">
        <f t="shared" si="5"/>
        <v>100</v>
      </c>
      <c r="I105" s="82"/>
      <c r="J105" s="82"/>
      <c r="K105" s="53"/>
      <c r="L105" s="53"/>
      <c r="M105" s="53"/>
      <c r="N105" s="53"/>
      <c r="O105" s="53"/>
      <c r="P105" s="53"/>
    </row>
    <row r="106" spans="1:16" ht="25.5" hidden="1" x14ac:dyDescent="0.25">
      <c r="A106" s="78" t="s">
        <v>9</v>
      </c>
      <c r="B106" s="87" t="s">
        <v>518</v>
      </c>
      <c r="C106" s="83" t="s">
        <v>17</v>
      </c>
      <c r="D106" s="83">
        <v>100</v>
      </c>
      <c r="E106" s="7">
        <v>100</v>
      </c>
      <c r="F106" s="7">
        <v>100</v>
      </c>
      <c r="G106" s="7">
        <f t="shared" si="6"/>
        <v>100</v>
      </c>
      <c r="H106" s="67">
        <f t="shared" si="5"/>
        <v>100</v>
      </c>
      <c r="I106" s="82"/>
      <c r="J106" s="82"/>
      <c r="K106" s="53"/>
      <c r="L106" s="53"/>
      <c r="M106" s="53"/>
      <c r="N106" s="53"/>
      <c r="O106" s="53"/>
      <c r="P106" s="53"/>
    </row>
    <row r="107" spans="1:16" ht="25.5" hidden="1" x14ac:dyDescent="0.25">
      <c r="A107" s="78" t="s">
        <v>27</v>
      </c>
      <c r="B107" s="87" t="s">
        <v>519</v>
      </c>
      <c r="C107" s="83" t="s">
        <v>8</v>
      </c>
      <c r="D107" s="83">
        <v>0</v>
      </c>
      <c r="E107" s="7">
        <v>300</v>
      </c>
      <c r="F107" s="7">
        <v>329</v>
      </c>
      <c r="G107" s="6">
        <f t="shared" si="6"/>
        <v>109.66666666666667</v>
      </c>
      <c r="H107" s="67"/>
      <c r="I107" s="82"/>
      <c r="J107" s="82"/>
      <c r="K107" s="53"/>
      <c r="L107" s="53"/>
      <c r="M107" s="53"/>
      <c r="N107" s="53"/>
      <c r="O107" s="53"/>
      <c r="P107" s="53"/>
    </row>
    <row r="108" spans="1:16" ht="25.5" hidden="1" x14ac:dyDescent="0.25">
      <c r="A108" s="78" t="s">
        <v>28</v>
      </c>
      <c r="B108" s="87" t="s">
        <v>520</v>
      </c>
      <c r="C108" s="83" t="s">
        <v>17</v>
      </c>
      <c r="D108" s="83">
        <v>100</v>
      </c>
      <c r="E108" s="7">
        <v>100</v>
      </c>
      <c r="F108" s="7">
        <v>100</v>
      </c>
      <c r="G108" s="7">
        <f t="shared" si="6"/>
        <v>100</v>
      </c>
      <c r="H108" s="67">
        <f t="shared" si="5"/>
        <v>100</v>
      </c>
      <c r="I108" s="82"/>
      <c r="J108" s="82"/>
      <c r="K108" s="53"/>
      <c r="L108" s="53"/>
      <c r="M108" s="53"/>
      <c r="N108" s="53"/>
      <c r="O108" s="53"/>
      <c r="P108" s="53"/>
    </row>
    <row r="109" spans="1:16" ht="15" hidden="1" x14ac:dyDescent="0.25">
      <c r="A109" s="78"/>
      <c r="B109" s="198" t="s">
        <v>537</v>
      </c>
      <c r="C109" s="198"/>
      <c r="D109" s="198"/>
      <c r="E109" s="198"/>
      <c r="F109" s="198"/>
      <c r="G109" s="198"/>
      <c r="H109" s="198"/>
      <c r="I109" s="198"/>
      <c r="J109" s="198"/>
      <c r="K109" s="53"/>
      <c r="L109" s="53"/>
      <c r="M109" s="53"/>
      <c r="N109" s="53"/>
      <c r="O109" s="53"/>
      <c r="P109" s="53"/>
    </row>
    <row r="110" spans="1:16" ht="38.25" hidden="1" x14ac:dyDescent="0.25">
      <c r="A110" s="78" t="s">
        <v>4</v>
      </c>
      <c r="B110" s="87" t="s">
        <v>521</v>
      </c>
      <c r="C110" s="83" t="s">
        <v>8</v>
      </c>
      <c r="D110" s="83"/>
      <c r="E110" s="7">
        <v>2</v>
      </c>
      <c r="F110" s="7">
        <v>2</v>
      </c>
      <c r="G110" s="7">
        <f t="shared" si="6"/>
        <v>100</v>
      </c>
      <c r="H110" s="67"/>
      <c r="I110" s="82"/>
      <c r="J110" s="82"/>
      <c r="K110" s="53"/>
      <c r="L110" s="53"/>
      <c r="M110" s="53"/>
      <c r="N110" s="53"/>
      <c r="O110" s="53"/>
      <c r="P110" s="53"/>
    </row>
    <row r="111" spans="1:16" ht="38.25" hidden="1" x14ac:dyDescent="0.25">
      <c r="A111" s="78" t="s">
        <v>3</v>
      </c>
      <c r="B111" s="87" t="s">
        <v>522</v>
      </c>
      <c r="C111" s="83" t="s">
        <v>17</v>
      </c>
      <c r="D111" s="83"/>
      <c r="E111" s="7">
        <v>3</v>
      </c>
      <c r="F111" s="7">
        <v>3</v>
      </c>
      <c r="G111" s="7">
        <f t="shared" si="6"/>
        <v>100</v>
      </c>
      <c r="H111" s="67"/>
      <c r="I111" s="82"/>
      <c r="J111" s="82"/>
      <c r="K111" s="53"/>
      <c r="L111" s="53"/>
      <c r="M111" s="53"/>
      <c r="N111" s="53"/>
      <c r="O111" s="53"/>
      <c r="P111" s="53"/>
    </row>
    <row r="112" spans="1:16" ht="51" hidden="1" x14ac:dyDescent="0.25">
      <c r="A112" s="78" t="s">
        <v>9</v>
      </c>
      <c r="B112" s="87" t="s">
        <v>523</v>
      </c>
      <c r="C112" s="83" t="s">
        <v>524</v>
      </c>
      <c r="D112" s="83">
        <v>4.2</v>
      </c>
      <c r="E112" s="7">
        <v>4</v>
      </c>
      <c r="F112" s="7">
        <v>3.5</v>
      </c>
      <c r="G112" s="7">
        <f t="shared" si="6"/>
        <v>87.5</v>
      </c>
      <c r="H112" s="64" t="s">
        <v>949</v>
      </c>
      <c r="I112" s="83" t="s">
        <v>950</v>
      </c>
      <c r="J112" s="82"/>
      <c r="K112" s="53"/>
      <c r="L112" s="53"/>
      <c r="M112" s="53"/>
      <c r="N112" s="53"/>
      <c r="O112" s="53"/>
      <c r="P112" s="53"/>
    </row>
    <row r="113" spans="1:16" ht="25.5" hidden="1" x14ac:dyDescent="0.25">
      <c r="A113" s="78" t="s">
        <v>27</v>
      </c>
      <c r="B113" s="87" t="s">
        <v>525</v>
      </c>
      <c r="C113" s="83" t="s">
        <v>500</v>
      </c>
      <c r="D113" s="83">
        <v>810</v>
      </c>
      <c r="E113" s="7">
        <v>900</v>
      </c>
      <c r="F113" s="7">
        <v>818</v>
      </c>
      <c r="G113" s="29">
        <f t="shared" si="6"/>
        <v>90.888888888888886</v>
      </c>
      <c r="H113" s="67">
        <f t="shared" ref="H113:H119" si="7">F113/D113*100</f>
        <v>100.98765432098766</v>
      </c>
      <c r="I113" s="83" t="s">
        <v>526</v>
      </c>
      <c r="J113" s="82"/>
      <c r="K113" s="53"/>
      <c r="L113" s="53"/>
      <c r="M113" s="53"/>
      <c r="N113" s="53"/>
      <c r="O113" s="53"/>
      <c r="P113" s="53"/>
    </row>
    <row r="114" spans="1:16" ht="15" hidden="1" x14ac:dyDescent="0.25">
      <c r="A114" s="78"/>
      <c r="B114" s="198" t="s">
        <v>538</v>
      </c>
      <c r="C114" s="198"/>
      <c r="D114" s="198"/>
      <c r="E114" s="198"/>
      <c r="F114" s="198"/>
      <c r="G114" s="198"/>
      <c r="H114" s="198"/>
      <c r="I114" s="198"/>
      <c r="J114" s="198"/>
      <c r="K114" s="53"/>
      <c r="L114" s="53"/>
      <c r="M114" s="53"/>
      <c r="N114" s="53"/>
      <c r="O114" s="53"/>
      <c r="P114" s="53"/>
    </row>
    <row r="115" spans="1:16" ht="38.25" hidden="1" x14ac:dyDescent="0.25">
      <c r="A115" s="78" t="s">
        <v>4</v>
      </c>
      <c r="B115" s="87" t="s">
        <v>527</v>
      </c>
      <c r="C115" s="83" t="s">
        <v>67</v>
      </c>
      <c r="D115" s="83">
        <v>5.383</v>
      </c>
      <c r="E115" s="7">
        <v>4</v>
      </c>
      <c r="F115" s="7">
        <v>4.33</v>
      </c>
      <c r="G115" s="7">
        <f t="shared" si="6"/>
        <v>108.25</v>
      </c>
      <c r="H115" s="67">
        <f t="shared" si="7"/>
        <v>80.43841723945755</v>
      </c>
      <c r="I115" s="82"/>
      <c r="J115" s="82"/>
      <c r="K115" s="53"/>
      <c r="L115" s="53"/>
      <c r="M115" s="53"/>
      <c r="N115" s="53"/>
      <c r="O115" s="53"/>
      <c r="P115" s="53"/>
    </row>
    <row r="116" spans="1:16" ht="15" hidden="1" customHeight="1" x14ac:dyDescent="0.25">
      <c r="A116" s="78" t="s">
        <v>3</v>
      </c>
      <c r="B116" s="87" t="s">
        <v>528</v>
      </c>
      <c r="C116" s="83" t="s">
        <v>529</v>
      </c>
      <c r="D116" s="83">
        <v>90</v>
      </c>
      <c r="E116" s="7">
        <v>120</v>
      </c>
      <c r="F116" s="7"/>
      <c r="G116" s="7">
        <f t="shared" si="6"/>
        <v>0</v>
      </c>
      <c r="H116" s="67"/>
      <c r="I116" s="213" t="s">
        <v>951</v>
      </c>
      <c r="J116" s="82"/>
      <c r="K116" s="53"/>
      <c r="L116" s="53"/>
      <c r="M116" s="53"/>
      <c r="N116" s="53"/>
      <c r="O116" s="53"/>
      <c r="P116" s="53"/>
    </row>
    <row r="117" spans="1:16" ht="15" hidden="1" x14ac:dyDescent="0.25">
      <c r="A117" s="78" t="s">
        <v>9</v>
      </c>
      <c r="B117" s="87" t="s">
        <v>530</v>
      </c>
      <c r="C117" s="83" t="s">
        <v>67</v>
      </c>
      <c r="D117" s="83"/>
      <c r="E117" s="7">
        <v>3.2</v>
      </c>
      <c r="F117" s="7">
        <v>2.34</v>
      </c>
      <c r="G117" s="7">
        <f t="shared" si="6"/>
        <v>73.125</v>
      </c>
      <c r="H117" s="67"/>
      <c r="I117" s="213"/>
      <c r="J117" s="82"/>
      <c r="K117" s="53"/>
      <c r="L117" s="53"/>
      <c r="M117" s="53"/>
      <c r="N117" s="53"/>
      <c r="O117" s="53"/>
      <c r="P117" s="53"/>
    </row>
    <row r="118" spans="1:16" ht="15" hidden="1" customHeight="1" x14ac:dyDescent="0.25">
      <c r="A118" s="78" t="s">
        <v>27</v>
      </c>
      <c r="B118" s="87" t="s">
        <v>531</v>
      </c>
      <c r="C118" s="83" t="s">
        <v>227</v>
      </c>
      <c r="D118" s="83">
        <v>26.35</v>
      </c>
      <c r="E118" s="7">
        <v>14.2</v>
      </c>
      <c r="F118" s="7">
        <v>10</v>
      </c>
      <c r="G118" s="7">
        <f t="shared" si="6"/>
        <v>70.422535211267615</v>
      </c>
      <c r="H118" s="67">
        <f t="shared" si="7"/>
        <v>37.950664136622386</v>
      </c>
      <c r="I118" s="213"/>
      <c r="J118" s="82"/>
      <c r="K118" s="53"/>
      <c r="L118" s="53"/>
      <c r="M118" s="53"/>
      <c r="N118" s="53"/>
      <c r="O118" s="53"/>
      <c r="P118" s="53"/>
    </row>
    <row r="119" spans="1:16" ht="15" hidden="1" x14ac:dyDescent="0.25">
      <c r="A119" s="78" t="s">
        <v>28</v>
      </c>
      <c r="B119" s="87" t="s">
        <v>532</v>
      </c>
      <c r="C119" s="83" t="s">
        <v>227</v>
      </c>
      <c r="D119" s="83">
        <v>21.97</v>
      </c>
      <c r="E119" s="7">
        <v>14</v>
      </c>
      <c r="F119" s="7">
        <v>8.09</v>
      </c>
      <c r="G119" s="7">
        <f t="shared" si="6"/>
        <v>57.785714285714285</v>
      </c>
      <c r="H119" s="67">
        <f t="shared" si="7"/>
        <v>36.822940373236236</v>
      </c>
      <c r="I119" s="213"/>
      <c r="J119" s="82"/>
      <c r="K119" s="53"/>
      <c r="L119" s="53"/>
      <c r="M119" s="53"/>
      <c r="N119" s="53"/>
      <c r="O119" s="53"/>
      <c r="P119" s="53"/>
    </row>
    <row r="120" spans="1:16" ht="15" x14ac:dyDescent="0.25">
      <c r="A120" s="49" t="s">
        <v>9</v>
      </c>
      <c r="B120" s="207" t="s">
        <v>845</v>
      </c>
      <c r="C120" s="196"/>
      <c r="D120" s="196"/>
      <c r="E120" s="196"/>
      <c r="F120" s="196"/>
      <c r="G120" s="196"/>
      <c r="H120" s="196"/>
      <c r="I120" s="196"/>
      <c r="J120" s="196"/>
      <c r="K120" s="53"/>
      <c r="L120" s="53"/>
      <c r="M120" s="53"/>
      <c r="N120" s="53"/>
      <c r="O120" s="53"/>
      <c r="P120" s="53"/>
    </row>
    <row r="121" spans="1:16" s="89" customFormat="1" ht="118.5" customHeight="1" x14ac:dyDescent="0.25">
      <c r="A121" s="98">
        <v>1</v>
      </c>
      <c r="B121" s="105" t="s">
        <v>835</v>
      </c>
      <c r="C121" s="4" t="s">
        <v>8</v>
      </c>
      <c r="D121" s="103">
        <v>41.2</v>
      </c>
      <c r="E121" s="103">
        <v>41.3</v>
      </c>
      <c r="F121" s="103">
        <v>43</v>
      </c>
      <c r="G121" s="103">
        <f t="shared" ref="G121:G125" si="8">F121/E121*100</f>
        <v>104.11622276029055</v>
      </c>
      <c r="H121" s="102">
        <f>F121/D121*100</f>
        <v>104.36893203883496</v>
      </c>
      <c r="I121" s="5"/>
      <c r="J121" s="4" t="s">
        <v>1196</v>
      </c>
      <c r="K121" s="95"/>
      <c r="L121" s="95"/>
      <c r="M121" s="95"/>
      <c r="N121" s="95"/>
      <c r="O121" s="95"/>
      <c r="P121" s="95"/>
    </row>
    <row r="122" spans="1:16" s="89" customFormat="1" ht="106.5" customHeight="1" x14ac:dyDescent="0.25">
      <c r="A122" s="98" t="s">
        <v>3</v>
      </c>
      <c r="B122" s="19" t="s">
        <v>1247</v>
      </c>
      <c r="C122" s="4" t="s">
        <v>48</v>
      </c>
      <c r="D122" s="5">
        <v>0.78900000000000003</v>
      </c>
      <c r="E122" s="5">
        <v>0.35</v>
      </c>
      <c r="F122" s="5">
        <v>0.35</v>
      </c>
      <c r="G122" s="103">
        <f t="shared" si="8"/>
        <v>100</v>
      </c>
      <c r="H122" s="102">
        <f t="shared" ref="H122" si="9">F122/D122*100</f>
        <v>44.359949302915076</v>
      </c>
      <c r="I122" s="4"/>
      <c r="J122" s="4" t="s">
        <v>1197</v>
      </c>
      <c r="K122" s="95"/>
      <c r="L122" s="95"/>
      <c r="M122" s="95"/>
      <c r="N122" s="95"/>
      <c r="O122" s="95"/>
      <c r="P122" s="95"/>
    </row>
    <row r="123" spans="1:16" s="89" customFormat="1" ht="105.75" customHeight="1" x14ac:dyDescent="0.25">
      <c r="A123" s="98" t="s">
        <v>9</v>
      </c>
      <c r="B123" s="105" t="s">
        <v>836</v>
      </c>
      <c r="C123" s="4" t="s">
        <v>17</v>
      </c>
      <c r="D123" s="5">
        <v>27</v>
      </c>
      <c r="E123" s="5">
        <v>27.5</v>
      </c>
      <c r="F123" s="5">
        <v>27.5</v>
      </c>
      <c r="G123" s="103">
        <f t="shared" si="8"/>
        <v>100</v>
      </c>
      <c r="H123" s="107" t="s">
        <v>1074</v>
      </c>
      <c r="I123" s="4"/>
      <c r="J123" s="4" t="s">
        <v>1198</v>
      </c>
      <c r="K123" s="95"/>
      <c r="L123" s="95"/>
      <c r="M123" s="95"/>
      <c r="N123" s="95"/>
      <c r="O123" s="95"/>
      <c r="P123" s="95"/>
    </row>
    <row r="124" spans="1:16" s="89" customFormat="1" ht="54.75" customHeight="1" x14ac:dyDescent="0.25">
      <c r="A124" s="98" t="s">
        <v>27</v>
      </c>
      <c r="B124" s="105" t="s">
        <v>837</v>
      </c>
      <c r="C124" s="4" t="s">
        <v>17</v>
      </c>
      <c r="D124" s="5">
        <v>5.5</v>
      </c>
      <c r="E124" s="5">
        <v>6</v>
      </c>
      <c r="F124" s="5">
        <v>3.1</v>
      </c>
      <c r="G124" s="103">
        <f t="shared" si="8"/>
        <v>51.666666666666671</v>
      </c>
      <c r="H124" s="107" t="s">
        <v>1075</v>
      </c>
      <c r="I124" s="4" t="s">
        <v>1067</v>
      </c>
      <c r="J124" s="4"/>
      <c r="K124" s="95"/>
      <c r="L124" s="95"/>
      <c r="M124" s="95"/>
      <c r="N124" s="95"/>
      <c r="O124" s="95"/>
      <c r="P124" s="95"/>
    </row>
    <row r="125" spans="1:16" s="89" customFormat="1" ht="67.5" customHeight="1" x14ac:dyDescent="0.25">
      <c r="A125" s="98" t="s">
        <v>28</v>
      </c>
      <c r="B125" s="105" t="s">
        <v>838</v>
      </c>
      <c r="C125" s="4" t="s">
        <v>12</v>
      </c>
      <c r="D125" s="5">
        <v>8.6</v>
      </c>
      <c r="E125" s="5">
        <v>14.8</v>
      </c>
      <c r="F125" s="5">
        <v>19</v>
      </c>
      <c r="G125" s="103">
        <f t="shared" si="8"/>
        <v>128.37837837837839</v>
      </c>
      <c r="H125" s="102">
        <f>F125/D125*100</f>
        <v>220.93023255813952</v>
      </c>
      <c r="I125" s="4"/>
      <c r="J125" s="4"/>
      <c r="K125" s="95"/>
      <c r="L125" s="95"/>
      <c r="M125" s="95"/>
      <c r="N125" s="95"/>
      <c r="O125" s="95"/>
      <c r="P125" s="95"/>
    </row>
    <row r="126" spans="1:16" ht="15" hidden="1" x14ac:dyDescent="0.25">
      <c r="A126" s="78"/>
      <c r="B126" s="195" t="s">
        <v>846</v>
      </c>
      <c r="C126" s="195"/>
      <c r="D126" s="195"/>
      <c r="E126" s="195"/>
      <c r="F126" s="195"/>
      <c r="G126" s="195"/>
      <c r="H126" s="195"/>
      <c r="I126" s="195"/>
      <c r="J126" s="195"/>
      <c r="K126" s="53"/>
      <c r="L126" s="53"/>
      <c r="M126" s="53"/>
      <c r="N126" s="53"/>
      <c r="O126" s="53"/>
      <c r="P126" s="53"/>
    </row>
    <row r="127" spans="1:16" ht="38.25" hidden="1" x14ac:dyDescent="0.25">
      <c r="A127" s="78" t="s">
        <v>4</v>
      </c>
      <c r="B127" s="19" t="s">
        <v>840</v>
      </c>
      <c r="C127" s="83" t="s">
        <v>8</v>
      </c>
      <c r="D127" s="82">
        <v>681</v>
      </c>
      <c r="E127" s="82">
        <v>833</v>
      </c>
      <c r="F127" s="82">
        <v>1400</v>
      </c>
      <c r="G127" s="82">
        <v>168</v>
      </c>
      <c r="H127" s="61"/>
      <c r="I127" s="82"/>
      <c r="J127" s="83"/>
      <c r="K127" s="53"/>
      <c r="L127" s="53"/>
      <c r="M127" s="53"/>
      <c r="N127" s="53"/>
      <c r="O127" s="53"/>
      <c r="P127" s="53"/>
    </row>
    <row r="128" spans="1:16" ht="51" hidden="1" x14ac:dyDescent="0.25">
      <c r="A128" s="78" t="s">
        <v>3</v>
      </c>
      <c r="B128" s="19" t="s">
        <v>841</v>
      </c>
      <c r="C128" s="83" t="s">
        <v>17</v>
      </c>
      <c r="D128" s="82">
        <v>14</v>
      </c>
      <c r="E128" s="82">
        <v>14</v>
      </c>
      <c r="F128" s="82">
        <v>14</v>
      </c>
      <c r="G128" s="82">
        <v>100</v>
      </c>
      <c r="H128" s="61"/>
      <c r="I128" s="83" t="s">
        <v>839</v>
      </c>
      <c r="J128" s="83"/>
      <c r="K128" s="53"/>
      <c r="L128" s="53"/>
      <c r="M128" s="53"/>
      <c r="N128" s="53"/>
      <c r="O128" s="53"/>
      <c r="P128" s="53"/>
    </row>
    <row r="129" spans="1:16" ht="63.75" hidden="1" x14ac:dyDescent="0.25">
      <c r="A129" s="78" t="s">
        <v>9</v>
      </c>
      <c r="B129" s="19" t="s">
        <v>842</v>
      </c>
      <c r="C129" s="83" t="s">
        <v>17</v>
      </c>
      <c r="D129" s="82">
        <v>15</v>
      </c>
      <c r="E129" s="82">
        <v>15</v>
      </c>
      <c r="F129" s="82">
        <v>15</v>
      </c>
      <c r="G129" s="82">
        <v>100</v>
      </c>
      <c r="H129" s="61"/>
      <c r="I129" s="83" t="s">
        <v>839</v>
      </c>
      <c r="J129" s="83"/>
      <c r="K129" s="53"/>
      <c r="L129" s="53"/>
      <c r="M129" s="53"/>
      <c r="N129" s="53"/>
      <c r="O129" s="53"/>
      <c r="P129" s="53"/>
    </row>
    <row r="130" spans="1:16" ht="15" hidden="1" x14ac:dyDescent="0.25">
      <c r="A130" s="78"/>
      <c r="B130" s="195" t="s">
        <v>847</v>
      </c>
      <c r="C130" s="195"/>
      <c r="D130" s="195"/>
      <c r="E130" s="195"/>
      <c r="F130" s="195"/>
      <c r="G130" s="195"/>
      <c r="H130" s="195"/>
      <c r="I130" s="195"/>
      <c r="J130" s="195"/>
      <c r="K130" s="53"/>
      <c r="L130" s="53"/>
      <c r="M130" s="53"/>
      <c r="N130" s="53"/>
      <c r="O130" s="53"/>
      <c r="P130" s="53"/>
    </row>
    <row r="131" spans="1:16" ht="25.5" hidden="1" x14ac:dyDescent="0.25">
      <c r="A131" s="78" t="s">
        <v>4</v>
      </c>
      <c r="B131" s="19" t="s">
        <v>843</v>
      </c>
      <c r="C131" s="83" t="s">
        <v>8</v>
      </c>
      <c r="D131" s="82">
        <v>0</v>
      </c>
      <c r="E131" s="82">
        <v>5</v>
      </c>
      <c r="F131" s="82">
        <v>5</v>
      </c>
      <c r="G131" s="82">
        <v>100</v>
      </c>
      <c r="H131" s="61"/>
      <c r="I131" s="82"/>
      <c r="J131" s="83"/>
      <c r="K131" s="53"/>
      <c r="L131" s="53"/>
      <c r="M131" s="53"/>
      <c r="N131" s="53"/>
      <c r="O131" s="53"/>
      <c r="P131" s="53"/>
    </row>
    <row r="132" spans="1:16" ht="15" hidden="1" x14ac:dyDescent="0.25">
      <c r="A132" s="78"/>
      <c r="B132" s="216" t="s">
        <v>848</v>
      </c>
      <c r="C132" s="216"/>
      <c r="D132" s="216"/>
      <c r="E132" s="216"/>
      <c r="F132" s="216"/>
      <c r="G132" s="216"/>
      <c r="H132" s="216"/>
      <c r="I132" s="216"/>
      <c r="J132" s="216"/>
      <c r="K132" s="53"/>
      <c r="L132" s="53"/>
      <c r="M132" s="53"/>
      <c r="N132" s="53"/>
      <c r="O132" s="53"/>
      <c r="P132" s="53"/>
    </row>
    <row r="133" spans="1:16" ht="38.25" hidden="1" x14ac:dyDescent="0.25">
      <c r="A133" s="78" t="s">
        <v>4</v>
      </c>
      <c r="B133" s="19" t="s">
        <v>844</v>
      </c>
      <c r="C133" s="83" t="s">
        <v>17</v>
      </c>
      <c r="D133" s="82">
        <v>0</v>
      </c>
      <c r="E133" s="82">
        <v>10</v>
      </c>
      <c r="F133" s="82">
        <v>10</v>
      </c>
      <c r="G133" s="82">
        <v>100</v>
      </c>
      <c r="H133" s="61"/>
      <c r="I133" s="82"/>
      <c r="J133" s="83"/>
      <c r="K133" s="53"/>
      <c r="L133" s="53"/>
      <c r="M133" s="53"/>
      <c r="N133" s="53"/>
      <c r="O133" s="53"/>
      <c r="P133" s="53"/>
    </row>
    <row r="134" spans="1:16" ht="30.75" customHeight="1" x14ac:dyDescent="0.25">
      <c r="A134" s="49" t="s">
        <v>27</v>
      </c>
      <c r="B134" s="196" t="s">
        <v>110</v>
      </c>
      <c r="C134" s="196"/>
      <c r="D134" s="196"/>
      <c r="E134" s="196"/>
      <c r="F134" s="196"/>
      <c r="G134" s="196"/>
      <c r="H134" s="196"/>
      <c r="I134" s="196"/>
      <c r="J134" s="196"/>
      <c r="K134" s="53"/>
      <c r="L134" s="53"/>
      <c r="M134" s="53"/>
      <c r="N134" s="53"/>
      <c r="O134" s="53"/>
      <c r="P134" s="53"/>
    </row>
    <row r="135" spans="1:16" s="89" customFormat="1" ht="342" customHeight="1" x14ac:dyDescent="0.25">
      <c r="A135" s="98">
        <v>1</v>
      </c>
      <c r="B135" s="3" t="s">
        <v>1059</v>
      </c>
      <c r="C135" s="4" t="s">
        <v>17</v>
      </c>
      <c r="D135" s="103">
        <v>147.6</v>
      </c>
      <c r="E135" s="103">
        <v>100</v>
      </c>
      <c r="F135" s="5">
        <v>171.3</v>
      </c>
      <c r="G135" s="103">
        <f t="shared" ref="G135:G138" si="10">F135/E135*100</f>
        <v>171.3</v>
      </c>
      <c r="H135" s="107" t="s">
        <v>1079</v>
      </c>
      <c r="I135" s="189" t="s">
        <v>1219</v>
      </c>
      <c r="J135" s="104"/>
      <c r="K135" s="95"/>
      <c r="L135" s="95"/>
      <c r="M135" s="95"/>
      <c r="N135" s="95"/>
      <c r="O135" s="95"/>
      <c r="P135" s="95"/>
    </row>
    <row r="136" spans="1:16" s="89" customFormat="1" ht="93.75" customHeight="1" x14ac:dyDescent="0.25">
      <c r="A136" s="98" t="s">
        <v>3</v>
      </c>
      <c r="B136" s="87" t="s">
        <v>1246</v>
      </c>
      <c r="C136" s="5" t="s">
        <v>17</v>
      </c>
      <c r="D136" s="5">
        <v>60</v>
      </c>
      <c r="E136" s="5">
        <v>50</v>
      </c>
      <c r="F136" s="5">
        <v>50</v>
      </c>
      <c r="G136" s="103">
        <f t="shared" si="10"/>
        <v>100</v>
      </c>
      <c r="H136" s="107" t="s">
        <v>1082</v>
      </c>
      <c r="I136" s="4"/>
      <c r="J136" s="4"/>
      <c r="K136" s="95"/>
      <c r="L136" s="95"/>
      <c r="M136" s="95"/>
      <c r="N136" s="95"/>
      <c r="O136" s="95"/>
      <c r="P136" s="95"/>
    </row>
    <row r="137" spans="1:16" s="89" customFormat="1" ht="56.25" customHeight="1" x14ac:dyDescent="0.25">
      <c r="A137" s="98" t="s">
        <v>9</v>
      </c>
      <c r="B137" s="3" t="s">
        <v>962</v>
      </c>
      <c r="C137" s="5" t="s">
        <v>17</v>
      </c>
      <c r="D137" s="5">
        <v>87.1</v>
      </c>
      <c r="E137" s="5">
        <v>89</v>
      </c>
      <c r="F137" s="5">
        <v>89.2</v>
      </c>
      <c r="G137" s="103">
        <f t="shared" si="10"/>
        <v>100.22471910112361</v>
      </c>
      <c r="H137" s="107" t="s">
        <v>1080</v>
      </c>
      <c r="I137" s="5"/>
      <c r="J137" s="4"/>
      <c r="K137" s="95"/>
      <c r="L137" s="95"/>
      <c r="M137" s="95"/>
      <c r="N137" s="95"/>
      <c r="O137" s="95"/>
      <c r="P137" s="95"/>
    </row>
    <row r="138" spans="1:16" s="89" customFormat="1" ht="56.25" customHeight="1" x14ac:dyDescent="0.25">
      <c r="A138" s="98" t="s">
        <v>27</v>
      </c>
      <c r="B138" s="3" t="s">
        <v>111</v>
      </c>
      <c r="C138" s="5" t="s">
        <v>17</v>
      </c>
      <c r="D138" s="5">
        <v>91</v>
      </c>
      <c r="E138" s="5">
        <v>100</v>
      </c>
      <c r="F138" s="5">
        <v>100</v>
      </c>
      <c r="G138" s="103">
        <f t="shared" si="10"/>
        <v>100</v>
      </c>
      <c r="H138" s="107" t="s">
        <v>1081</v>
      </c>
      <c r="I138" s="5"/>
      <c r="J138" s="4"/>
      <c r="K138" s="95"/>
      <c r="L138" s="95"/>
      <c r="M138" s="95"/>
      <c r="N138" s="95"/>
      <c r="O138" s="95"/>
      <c r="P138" s="95"/>
    </row>
    <row r="139" spans="1:16" ht="15" hidden="1" customHeight="1" x14ac:dyDescent="0.25">
      <c r="A139" s="78"/>
      <c r="B139" s="195" t="s">
        <v>539</v>
      </c>
      <c r="C139" s="195"/>
      <c r="D139" s="195"/>
      <c r="E139" s="195"/>
      <c r="F139" s="195"/>
      <c r="G139" s="195"/>
      <c r="H139" s="195"/>
      <c r="I139" s="195"/>
      <c r="J139" s="195"/>
      <c r="K139" s="53"/>
      <c r="L139" s="53"/>
      <c r="M139" s="53"/>
      <c r="N139" s="53"/>
      <c r="O139" s="53"/>
      <c r="P139" s="53"/>
    </row>
    <row r="140" spans="1:16" ht="38.25" hidden="1" x14ac:dyDescent="0.25">
      <c r="A140" s="78" t="s">
        <v>4</v>
      </c>
      <c r="B140" s="87" t="s">
        <v>112</v>
      </c>
      <c r="C140" s="83" t="s">
        <v>8</v>
      </c>
      <c r="D140" s="82">
        <v>104</v>
      </c>
      <c r="E140" s="82">
        <v>58</v>
      </c>
      <c r="F140" s="82">
        <v>76</v>
      </c>
      <c r="G140" s="8">
        <f t="shared" ref="G140:G148" si="11">(F140/E140)*100</f>
        <v>131.0344827586207</v>
      </c>
      <c r="H140" s="66"/>
      <c r="I140" s="82"/>
      <c r="J140" s="83"/>
      <c r="K140" s="53"/>
      <c r="L140" s="53"/>
      <c r="M140" s="53"/>
      <c r="N140" s="53"/>
      <c r="O140" s="53"/>
      <c r="P140" s="53"/>
    </row>
    <row r="141" spans="1:16" ht="25.5" hidden="1" x14ac:dyDescent="0.25">
      <c r="A141" s="78" t="s">
        <v>3</v>
      </c>
      <c r="B141" s="87" t="s">
        <v>113</v>
      </c>
      <c r="C141" s="83" t="s">
        <v>8</v>
      </c>
      <c r="D141" s="82">
        <v>15</v>
      </c>
      <c r="E141" s="82">
        <v>9</v>
      </c>
      <c r="F141" s="82">
        <v>10</v>
      </c>
      <c r="G141" s="8">
        <f t="shared" si="11"/>
        <v>111.11111111111111</v>
      </c>
      <c r="H141" s="66"/>
      <c r="I141" s="82"/>
      <c r="J141" s="83"/>
      <c r="K141" s="53"/>
      <c r="L141" s="53"/>
      <c r="M141" s="53"/>
      <c r="N141" s="53"/>
      <c r="O141" s="53"/>
      <c r="P141" s="53"/>
    </row>
    <row r="142" spans="1:16" ht="25.5" hidden="1" x14ac:dyDescent="0.25">
      <c r="A142" s="78" t="s">
        <v>9</v>
      </c>
      <c r="B142" s="87" t="s">
        <v>114</v>
      </c>
      <c r="C142" s="83" t="s">
        <v>8</v>
      </c>
      <c r="D142" s="82">
        <v>2</v>
      </c>
      <c r="E142" s="82">
        <v>1</v>
      </c>
      <c r="F142" s="82">
        <v>1</v>
      </c>
      <c r="G142" s="8">
        <f t="shared" si="11"/>
        <v>100</v>
      </c>
      <c r="H142" s="66"/>
      <c r="I142" s="82"/>
      <c r="J142" s="83"/>
      <c r="K142" s="53"/>
      <c r="L142" s="53"/>
      <c r="M142" s="53"/>
      <c r="N142" s="53"/>
      <c r="O142" s="53"/>
      <c r="P142" s="53"/>
    </row>
    <row r="143" spans="1:16" ht="127.5" hidden="1" customHeight="1" x14ac:dyDescent="0.25">
      <c r="A143" s="78" t="s">
        <v>27</v>
      </c>
      <c r="B143" s="87" t="s">
        <v>115</v>
      </c>
      <c r="C143" s="83" t="s">
        <v>116</v>
      </c>
      <c r="D143" s="82">
        <v>1000</v>
      </c>
      <c r="E143" s="82">
        <v>400</v>
      </c>
      <c r="F143" s="82">
        <v>430</v>
      </c>
      <c r="G143" s="8">
        <f t="shared" si="11"/>
        <v>107.5</v>
      </c>
      <c r="H143" s="66"/>
      <c r="I143" s="83" t="s">
        <v>117</v>
      </c>
      <c r="J143" s="83"/>
      <c r="K143" s="53"/>
      <c r="L143" s="53"/>
      <c r="M143" s="53"/>
      <c r="N143" s="53"/>
      <c r="O143" s="53"/>
      <c r="P143" s="53"/>
    </row>
    <row r="144" spans="1:16" ht="178.5" hidden="1" x14ac:dyDescent="0.25">
      <c r="A144" s="78" t="s">
        <v>28</v>
      </c>
      <c r="B144" s="87" t="s">
        <v>118</v>
      </c>
      <c r="C144" s="83" t="s">
        <v>116</v>
      </c>
      <c r="D144" s="82">
        <v>3106.7</v>
      </c>
      <c r="E144" s="82">
        <v>100</v>
      </c>
      <c r="F144" s="82">
        <v>340.3</v>
      </c>
      <c r="G144" s="8">
        <f t="shared" si="11"/>
        <v>340.3</v>
      </c>
      <c r="H144" s="66"/>
      <c r="I144" s="83" t="s">
        <v>119</v>
      </c>
      <c r="J144" s="83"/>
      <c r="K144" s="53"/>
      <c r="L144" s="53"/>
      <c r="M144" s="53"/>
      <c r="N144" s="53"/>
      <c r="O144" s="53"/>
      <c r="P144" s="53"/>
    </row>
    <row r="145" spans="1:16" ht="153" hidden="1" customHeight="1" x14ac:dyDescent="0.25">
      <c r="A145" s="78" t="s">
        <v>29</v>
      </c>
      <c r="B145" s="87" t="s">
        <v>120</v>
      </c>
      <c r="C145" s="83" t="s">
        <v>116</v>
      </c>
      <c r="D145" s="82">
        <v>0</v>
      </c>
      <c r="E145" s="82">
        <v>550</v>
      </c>
      <c r="F145" s="82">
        <v>56.5</v>
      </c>
      <c r="G145" s="8">
        <f t="shared" si="11"/>
        <v>10.272727272727272</v>
      </c>
      <c r="H145" s="66"/>
      <c r="I145" s="83" t="s">
        <v>121</v>
      </c>
      <c r="J145" s="83"/>
      <c r="K145" s="53"/>
      <c r="L145" s="53"/>
      <c r="M145" s="53"/>
      <c r="N145" s="53"/>
      <c r="O145" s="53"/>
      <c r="P145" s="53"/>
    </row>
    <row r="146" spans="1:16" ht="38.25" hidden="1" x14ac:dyDescent="0.25">
      <c r="A146" s="78" t="s">
        <v>122</v>
      </c>
      <c r="B146" s="87" t="s">
        <v>123</v>
      </c>
      <c r="C146" s="83" t="s">
        <v>8</v>
      </c>
      <c r="D146" s="82">
        <v>1</v>
      </c>
      <c r="E146" s="82">
        <v>2</v>
      </c>
      <c r="F146" s="82">
        <v>2</v>
      </c>
      <c r="G146" s="8">
        <f t="shared" si="11"/>
        <v>100</v>
      </c>
      <c r="H146" s="66"/>
      <c r="I146" s="82"/>
      <c r="J146" s="83"/>
      <c r="K146" s="53"/>
      <c r="L146" s="53"/>
      <c r="M146" s="53"/>
      <c r="N146" s="53"/>
      <c r="O146" s="53"/>
      <c r="P146" s="53"/>
    </row>
    <row r="147" spans="1:16" ht="38.25" hidden="1" x14ac:dyDescent="0.25">
      <c r="A147" s="78" t="s">
        <v>124</v>
      </c>
      <c r="B147" s="87" t="s">
        <v>125</v>
      </c>
      <c r="C147" s="83" t="s">
        <v>8</v>
      </c>
      <c r="D147" s="82">
        <v>5</v>
      </c>
      <c r="E147" s="82">
        <v>5</v>
      </c>
      <c r="F147" s="82">
        <v>5</v>
      </c>
      <c r="G147" s="8">
        <f t="shared" si="11"/>
        <v>100</v>
      </c>
      <c r="H147" s="66"/>
      <c r="I147" s="82"/>
      <c r="J147" s="83"/>
      <c r="K147" s="53"/>
      <c r="L147" s="53"/>
      <c r="M147" s="53"/>
      <c r="N147" s="53"/>
      <c r="O147" s="53"/>
      <c r="P147" s="53"/>
    </row>
    <row r="148" spans="1:16" ht="63.75" hidden="1" x14ac:dyDescent="0.25">
      <c r="A148" s="78" t="s">
        <v>126</v>
      </c>
      <c r="B148" s="87" t="s">
        <v>127</v>
      </c>
      <c r="C148" s="83" t="s">
        <v>8</v>
      </c>
      <c r="D148" s="82">
        <v>1</v>
      </c>
      <c r="E148" s="82">
        <v>1</v>
      </c>
      <c r="F148" s="82">
        <v>1</v>
      </c>
      <c r="G148" s="8">
        <f t="shared" si="11"/>
        <v>100</v>
      </c>
      <c r="H148" s="66"/>
      <c r="I148" s="82"/>
      <c r="J148" s="83"/>
      <c r="K148" s="53"/>
      <c r="L148" s="53"/>
      <c r="M148" s="53"/>
      <c r="N148" s="53"/>
      <c r="O148" s="53"/>
      <c r="P148" s="53"/>
    </row>
    <row r="149" spans="1:16" ht="15" hidden="1" x14ac:dyDescent="0.25">
      <c r="A149" s="226" t="s">
        <v>540</v>
      </c>
      <c r="B149" s="226"/>
      <c r="C149" s="226"/>
      <c r="D149" s="226"/>
      <c r="E149" s="226"/>
      <c r="F149" s="226"/>
      <c r="G149" s="226"/>
      <c r="H149" s="226"/>
      <c r="I149" s="226"/>
      <c r="J149" s="226"/>
      <c r="K149" s="53"/>
      <c r="L149" s="53"/>
      <c r="M149" s="53"/>
      <c r="N149" s="53"/>
      <c r="O149" s="53"/>
      <c r="P149" s="53"/>
    </row>
    <row r="150" spans="1:16" ht="25.5" hidden="1" customHeight="1" x14ac:dyDescent="0.25">
      <c r="A150" s="78" t="s">
        <v>4</v>
      </c>
      <c r="B150" s="19" t="s">
        <v>128</v>
      </c>
      <c r="C150" s="83" t="s">
        <v>8</v>
      </c>
      <c r="D150" s="82" t="s">
        <v>13</v>
      </c>
      <c r="E150" s="82">
        <v>1</v>
      </c>
      <c r="F150" s="82">
        <v>1</v>
      </c>
      <c r="G150" s="8">
        <f>(F150/E150)*100</f>
        <v>100</v>
      </c>
      <c r="H150" s="66"/>
      <c r="I150" s="82"/>
      <c r="J150" s="83"/>
      <c r="K150" s="53"/>
      <c r="L150" s="53"/>
      <c r="M150" s="53"/>
      <c r="N150" s="53"/>
      <c r="O150" s="53"/>
      <c r="P150" s="53"/>
    </row>
    <row r="151" spans="1:16" ht="51" hidden="1" customHeight="1" x14ac:dyDescent="0.25">
      <c r="A151" s="78" t="s">
        <v>3</v>
      </c>
      <c r="B151" s="19" t="s">
        <v>129</v>
      </c>
      <c r="C151" s="83" t="s">
        <v>8</v>
      </c>
      <c r="D151" s="82">
        <v>0</v>
      </c>
      <c r="E151" s="82">
        <v>159</v>
      </c>
      <c r="F151" s="82">
        <v>154</v>
      </c>
      <c r="G151" s="8">
        <v>96.9</v>
      </c>
      <c r="H151" s="66"/>
      <c r="I151" s="83" t="s">
        <v>130</v>
      </c>
      <c r="J151" s="83"/>
      <c r="K151" s="53"/>
      <c r="L151" s="53"/>
      <c r="M151" s="53"/>
      <c r="N151" s="53"/>
      <c r="O151" s="53"/>
      <c r="P151" s="53"/>
    </row>
    <row r="152" spans="1:16" ht="25.5" customHeight="1" x14ac:dyDescent="0.25">
      <c r="A152" s="49" t="s">
        <v>193</v>
      </c>
      <c r="B152" s="232" t="s">
        <v>131</v>
      </c>
      <c r="C152" s="218"/>
      <c r="D152" s="218"/>
      <c r="E152" s="218"/>
      <c r="F152" s="218"/>
      <c r="G152" s="218"/>
      <c r="H152" s="218"/>
      <c r="I152" s="218"/>
      <c r="J152" s="218"/>
      <c r="K152" s="53"/>
      <c r="L152" s="53"/>
      <c r="M152" s="53"/>
      <c r="N152" s="53"/>
      <c r="O152" s="53"/>
      <c r="P152" s="53"/>
    </row>
    <row r="153" spans="1:16" s="89" customFormat="1" ht="51" x14ac:dyDescent="0.25">
      <c r="A153" s="98">
        <v>1</v>
      </c>
      <c r="B153" s="3" t="s">
        <v>132</v>
      </c>
      <c r="C153" s="4" t="s">
        <v>133</v>
      </c>
      <c r="D153" s="5">
        <v>807.8</v>
      </c>
      <c r="E153" s="5">
        <v>750</v>
      </c>
      <c r="F153" s="5">
        <v>794.6</v>
      </c>
      <c r="G153" s="103">
        <f>F153/E153*100</f>
        <v>105.94666666666667</v>
      </c>
      <c r="H153" s="103">
        <f>F153/D153*100</f>
        <v>98.365932161426102</v>
      </c>
      <c r="I153" s="5"/>
      <c r="J153" s="5"/>
      <c r="K153" s="95"/>
      <c r="L153" s="95"/>
      <c r="M153" s="95"/>
      <c r="N153" s="95"/>
      <c r="O153" s="95"/>
      <c r="P153" s="95"/>
    </row>
    <row r="154" spans="1:16" s="89" customFormat="1" ht="57" customHeight="1" x14ac:dyDescent="0.25">
      <c r="A154" s="98" t="s">
        <v>3</v>
      </c>
      <c r="B154" s="3" t="s">
        <v>134</v>
      </c>
      <c r="C154" s="4" t="s">
        <v>133</v>
      </c>
      <c r="D154" s="5">
        <v>257</v>
      </c>
      <c r="E154" s="5">
        <v>281</v>
      </c>
      <c r="F154" s="5">
        <v>293</v>
      </c>
      <c r="G154" s="103">
        <f t="shared" ref="G154:G177" si="12">F154/E154*100</f>
        <v>104.27046263345197</v>
      </c>
      <c r="H154" s="103">
        <f t="shared" ref="H154:H170" si="13">F154/D154*100</f>
        <v>114.00778210116731</v>
      </c>
      <c r="I154" s="4" t="s">
        <v>1165</v>
      </c>
      <c r="J154" s="5"/>
      <c r="K154" s="95"/>
      <c r="L154" s="95"/>
      <c r="M154" s="95"/>
      <c r="N154" s="95"/>
      <c r="O154" s="95"/>
      <c r="P154" s="95"/>
    </row>
    <row r="155" spans="1:16" s="89" customFormat="1" ht="58.5" customHeight="1" x14ac:dyDescent="0.25">
      <c r="A155" s="98" t="s">
        <v>9</v>
      </c>
      <c r="B155" s="3" t="s">
        <v>135</v>
      </c>
      <c r="C155" s="4" t="s">
        <v>136</v>
      </c>
      <c r="D155" s="5">
        <v>15</v>
      </c>
      <c r="E155" s="5">
        <v>22.5</v>
      </c>
      <c r="F155" s="5">
        <v>22.5</v>
      </c>
      <c r="G155" s="103">
        <f t="shared" si="12"/>
        <v>100</v>
      </c>
      <c r="H155" s="103">
        <f t="shared" si="13"/>
        <v>150</v>
      </c>
      <c r="I155" s="4" t="s">
        <v>1166</v>
      </c>
      <c r="J155" s="4"/>
      <c r="K155" s="95"/>
      <c r="L155" s="95"/>
      <c r="M155" s="95"/>
      <c r="N155" s="95"/>
      <c r="O155" s="95"/>
      <c r="P155" s="95"/>
    </row>
    <row r="156" spans="1:16" s="89" customFormat="1" ht="52.5" customHeight="1" x14ac:dyDescent="0.25">
      <c r="A156" s="98" t="s">
        <v>27</v>
      </c>
      <c r="B156" s="3" t="s">
        <v>137</v>
      </c>
      <c r="C156" s="4" t="s">
        <v>138</v>
      </c>
      <c r="D156" s="5">
        <v>7.2</v>
      </c>
      <c r="E156" s="5">
        <v>10.6</v>
      </c>
      <c r="F156" s="5">
        <v>16</v>
      </c>
      <c r="G156" s="103">
        <f t="shared" si="12"/>
        <v>150.9433962264151</v>
      </c>
      <c r="H156" s="103">
        <f t="shared" si="13"/>
        <v>222.22222222222223</v>
      </c>
      <c r="I156" s="5"/>
      <c r="J156" s="5"/>
      <c r="K156" s="95"/>
      <c r="L156" s="95"/>
      <c r="M156" s="95"/>
      <c r="N156" s="95"/>
      <c r="O156" s="95"/>
      <c r="P156" s="95"/>
    </row>
    <row r="157" spans="1:16" s="89" customFormat="1" ht="65.25" customHeight="1" x14ac:dyDescent="0.25">
      <c r="A157" s="98" t="s">
        <v>28</v>
      </c>
      <c r="B157" s="3" t="s">
        <v>139</v>
      </c>
      <c r="C157" s="4" t="s">
        <v>140</v>
      </c>
      <c r="D157" s="5">
        <v>3.24</v>
      </c>
      <c r="E157" s="5">
        <v>3.04</v>
      </c>
      <c r="F157" s="5">
        <v>3.23</v>
      </c>
      <c r="G157" s="103">
        <f t="shared" si="12"/>
        <v>106.25</v>
      </c>
      <c r="H157" s="103">
        <f>F157/D157*100</f>
        <v>99.69135802469134</v>
      </c>
      <c r="I157" s="5"/>
      <c r="J157" s="5"/>
      <c r="K157" s="95"/>
      <c r="L157" s="95"/>
      <c r="M157" s="95"/>
      <c r="N157" s="95"/>
      <c r="O157" s="95"/>
      <c r="P157" s="95"/>
    </row>
    <row r="158" spans="1:16" s="89" customFormat="1" ht="51" x14ac:dyDescent="0.25">
      <c r="A158" s="98" t="s">
        <v>29</v>
      </c>
      <c r="B158" s="190" t="s">
        <v>141</v>
      </c>
      <c r="C158" s="189" t="s">
        <v>17</v>
      </c>
      <c r="D158" s="5">
        <v>39</v>
      </c>
      <c r="E158" s="5">
        <v>40</v>
      </c>
      <c r="F158" s="5">
        <v>40</v>
      </c>
      <c r="G158" s="103">
        <f t="shared" si="12"/>
        <v>100</v>
      </c>
      <c r="H158" s="103">
        <f t="shared" si="13"/>
        <v>102.56410256410255</v>
      </c>
      <c r="I158" s="5"/>
      <c r="J158" s="5"/>
      <c r="K158" s="95"/>
      <c r="L158" s="95"/>
      <c r="M158" s="95"/>
      <c r="N158" s="95"/>
      <c r="O158" s="95"/>
      <c r="P158" s="95"/>
    </row>
    <row r="159" spans="1:16" s="89" customFormat="1" ht="51" x14ac:dyDescent="0.25">
      <c r="A159" s="98" t="s">
        <v>122</v>
      </c>
      <c r="B159" s="190" t="s">
        <v>142</v>
      </c>
      <c r="C159" s="189" t="s">
        <v>143</v>
      </c>
      <c r="D159" s="5">
        <v>251</v>
      </c>
      <c r="E159" s="5">
        <v>250</v>
      </c>
      <c r="F159" s="5">
        <v>251</v>
      </c>
      <c r="G159" s="103">
        <f t="shared" si="12"/>
        <v>100.4</v>
      </c>
      <c r="H159" s="103">
        <f t="shared" si="13"/>
        <v>100</v>
      </c>
      <c r="I159" s="5"/>
      <c r="J159" s="4"/>
      <c r="K159" s="95"/>
      <c r="L159" s="95"/>
      <c r="M159" s="95"/>
      <c r="N159" s="95"/>
      <c r="O159" s="95"/>
      <c r="P159" s="95"/>
    </row>
    <row r="160" spans="1:16" s="89" customFormat="1" ht="38.25" x14ac:dyDescent="0.25">
      <c r="A160" s="98" t="s">
        <v>124</v>
      </c>
      <c r="B160" s="190" t="s">
        <v>144</v>
      </c>
      <c r="C160" s="189" t="s">
        <v>17</v>
      </c>
      <c r="D160" s="5">
        <v>5.0999999999999996</v>
      </c>
      <c r="E160" s="5">
        <v>4.4000000000000004</v>
      </c>
      <c r="F160" s="5">
        <v>0</v>
      </c>
      <c r="G160" s="103">
        <f t="shared" si="12"/>
        <v>0</v>
      </c>
      <c r="H160" s="106">
        <f t="shared" si="13"/>
        <v>0</v>
      </c>
      <c r="I160" s="4" t="s">
        <v>1030</v>
      </c>
      <c r="J160" s="4"/>
      <c r="K160" s="95"/>
      <c r="L160" s="95"/>
      <c r="M160" s="95"/>
      <c r="N160" s="95"/>
      <c r="O160" s="95"/>
      <c r="P160" s="95"/>
    </row>
    <row r="161" spans="1:16" s="89" customFormat="1" ht="67.5" customHeight="1" x14ac:dyDescent="0.25">
      <c r="A161" s="98" t="s">
        <v>126</v>
      </c>
      <c r="B161" s="190" t="s">
        <v>145</v>
      </c>
      <c r="C161" s="189" t="s">
        <v>146</v>
      </c>
      <c r="D161" s="100">
        <v>1902</v>
      </c>
      <c r="E161" s="100">
        <v>2763</v>
      </c>
      <c r="F161" s="100">
        <v>2259</v>
      </c>
      <c r="G161" s="103">
        <f>F161/E161*100</f>
        <v>81.758957654723133</v>
      </c>
      <c r="H161" s="103">
        <f>F161/D161*100</f>
        <v>118.76971608832807</v>
      </c>
      <c r="I161" s="4" t="s">
        <v>1149</v>
      </c>
      <c r="J161" s="5"/>
      <c r="K161" s="95"/>
      <c r="L161" s="95"/>
      <c r="M161" s="95"/>
      <c r="N161" s="95"/>
      <c r="O161" s="95"/>
      <c r="P161" s="95"/>
    </row>
    <row r="162" spans="1:16" s="89" customFormat="1" ht="38.25" x14ac:dyDescent="0.2">
      <c r="A162" s="98" t="s">
        <v>148</v>
      </c>
      <c r="B162" s="190" t="s">
        <v>149</v>
      </c>
      <c r="C162" s="189" t="s">
        <v>150</v>
      </c>
      <c r="D162" s="100">
        <v>8387</v>
      </c>
      <c r="E162" s="100">
        <v>5800</v>
      </c>
      <c r="F162" s="100">
        <v>5361</v>
      </c>
      <c r="G162" s="103">
        <f t="shared" si="12"/>
        <v>92.431034482758619</v>
      </c>
      <c r="H162" s="103">
        <f t="shared" si="13"/>
        <v>63.92035292714916</v>
      </c>
      <c r="I162" s="199" t="s">
        <v>1031</v>
      </c>
      <c r="J162" s="5"/>
      <c r="K162" s="108"/>
      <c r="L162" s="108"/>
      <c r="M162" s="91"/>
      <c r="N162" s="91"/>
      <c r="O162" s="92"/>
    </row>
    <row r="163" spans="1:16" s="89" customFormat="1" ht="18.75" customHeight="1" x14ac:dyDescent="0.2">
      <c r="A163" s="98" t="s">
        <v>151</v>
      </c>
      <c r="B163" s="3" t="s">
        <v>152</v>
      </c>
      <c r="C163" s="4" t="s">
        <v>153</v>
      </c>
      <c r="D163" s="99">
        <v>15131.1</v>
      </c>
      <c r="E163" s="99">
        <v>9075.2000000000007</v>
      </c>
      <c r="F163" s="100">
        <v>8799</v>
      </c>
      <c r="G163" s="103">
        <f t="shared" si="12"/>
        <v>96.956540902679819</v>
      </c>
      <c r="H163" s="103">
        <f t="shared" si="13"/>
        <v>58.151753672898863</v>
      </c>
      <c r="I163" s="200"/>
      <c r="J163" s="5"/>
      <c r="K163" s="108"/>
      <c r="L163" s="108"/>
      <c r="M163" s="91"/>
      <c r="N163" s="91"/>
      <c r="O163" s="92"/>
    </row>
    <row r="164" spans="1:16" s="89" customFormat="1" ht="79.5" customHeight="1" x14ac:dyDescent="0.2">
      <c r="A164" s="227" t="s">
        <v>154</v>
      </c>
      <c r="B164" s="201" t="s">
        <v>155</v>
      </c>
      <c r="C164" s="4" t="s">
        <v>156</v>
      </c>
      <c r="D164" s="5">
        <v>27.6</v>
      </c>
      <c r="E164" s="5">
        <v>27.2</v>
      </c>
      <c r="F164" s="5">
        <v>28.4</v>
      </c>
      <c r="G164" s="103">
        <f t="shared" si="12"/>
        <v>104.41176470588236</v>
      </c>
      <c r="H164" s="103">
        <f t="shared" si="13"/>
        <v>102.89855072463767</v>
      </c>
      <c r="I164" s="199" t="s">
        <v>958</v>
      </c>
      <c r="J164" s="184" t="s">
        <v>1032</v>
      </c>
      <c r="K164" s="108"/>
      <c r="L164" s="108"/>
      <c r="M164" s="91"/>
      <c r="N164" s="91"/>
      <c r="O164" s="92"/>
    </row>
    <row r="165" spans="1:16" s="89" customFormat="1" ht="63.75" x14ac:dyDescent="0.2">
      <c r="A165" s="229"/>
      <c r="B165" s="201"/>
      <c r="C165" s="4" t="s">
        <v>157</v>
      </c>
      <c r="D165" s="5">
        <v>817</v>
      </c>
      <c r="E165" s="5">
        <v>818</v>
      </c>
      <c r="F165" s="193">
        <v>818</v>
      </c>
      <c r="G165" s="103">
        <f t="shared" si="12"/>
        <v>100</v>
      </c>
      <c r="H165" s="103">
        <f t="shared" si="13"/>
        <v>100.12239902080783</v>
      </c>
      <c r="I165" s="200"/>
      <c r="J165" s="185"/>
      <c r="K165" s="108"/>
      <c r="L165" s="108"/>
      <c r="M165" s="91"/>
      <c r="N165" s="91"/>
      <c r="O165" s="92"/>
    </row>
    <row r="166" spans="1:16" s="89" customFormat="1" ht="73.5" customHeight="1" x14ac:dyDescent="0.2">
      <c r="A166" s="227" t="s">
        <v>158</v>
      </c>
      <c r="B166" s="201" t="s">
        <v>159</v>
      </c>
      <c r="C166" s="4" t="s">
        <v>156</v>
      </c>
      <c r="D166" s="5">
        <v>5.1999999999999998E-2</v>
      </c>
      <c r="E166" s="5">
        <v>8.2000000000000003E-2</v>
      </c>
      <c r="F166" s="5">
        <v>5.1999999999999998E-2</v>
      </c>
      <c r="G166" s="103">
        <f t="shared" si="12"/>
        <v>63.414634146341456</v>
      </c>
      <c r="H166" s="103">
        <f t="shared" si="13"/>
        <v>100</v>
      </c>
      <c r="I166" s="199" t="s">
        <v>1030</v>
      </c>
      <c r="J166" s="227"/>
      <c r="K166" s="108"/>
      <c r="L166" s="91"/>
      <c r="M166" s="91"/>
      <c r="N166" s="91"/>
      <c r="O166" s="92"/>
    </row>
    <row r="167" spans="1:16" s="89" customFormat="1" ht="64.5" customHeight="1" x14ac:dyDescent="0.2">
      <c r="A167" s="229"/>
      <c r="B167" s="201"/>
      <c r="C167" s="4" t="s">
        <v>157</v>
      </c>
      <c r="D167" s="5">
        <v>21</v>
      </c>
      <c r="E167" s="5">
        <v>29</v>
      </c>
      <c r="F167" s="5">
        <v>21</v>
      </c>
      <c r="G167" s="103">
        <f t="shared" si="12"/>
        <v>72.41379310344827</v>
      </c>
      <c r="H167" s="103">
        <f t="shared" si="13"/>
        <v>100</v>
      </c>
      <c r="I167" s="200"/>
      <c r="J167" s="228"/>
      <c r="K167" s="108"/>
      <c r="L167" s="91"/>
      <c r="M167" s="91"/>
      <c r="N167" s="91"/>
      <c r="O167" s="92"/>
    </row>
    <row r="168" spans="1:16" s="89" customFormat="1" ht="30.75" customHeight="1" x14ac:dyDescent="0.2">
      <c r="A168" s="98" t="s">
        <v>160</v>
      </c>
      <c r="B168" s="3" t="s">
        <v>161</v>
      </c>
      <c r="C168" s="4" t="s">
        <v>140</v>
      </c>
      <c r="D168" s="5">
        <v>1.7</v>
      </c>
      <c r="E168" s="5">
        <v>1.5</v>
      </c>
      <c r="F168" s="5">
        <v>1.5</v>
      </c>
      <c r="G168" s="103">
        <f t="shared" si="12"/>
        <v>100</v>
      </c>
      <c r="H168" s="103">
        <f t="shared" si="13"/>
        <v>88.235294117647058</v>
      </c>
      <c r="I168" s="5"/>
      <c r="J168" s="5"/>
      <c r="K168" s="91"/>
      <c r="L168" s="108"/>
      <c r="M168" s="91"/>
      <c r="N168" s="91"/>
      <c r="O168" s="92"/>
    </row>
    <row r="169" spans="1:16" s="89" customFormat="1" ht="119.25" customHeight="1" x14ac:dyDescent="0.2">
      <c r="A169" s="98" t="s">
        <v>162</v>
      </c>
      <c r="B169" s="3" t="s">
        <v>163</v>
      </c>
      <c r="C169" s="4" t="s">
        <v>116</v>
      </c>
      <c r="D169" s="5">
        <v>368.52</v>
      </c>
      <c r="E169" s="5">
        <v>300</v>
      </c>
      <c r="F169" s="5">
        <v>310</v>
      </c>
      <c r="G169" s="103">
        <f t="shared" si="12"/>
        <v>103.33333333333334</v>
      </c>
      <c r="H169" s="103">
        <f>F169/D169*100</f>
        <v>84.120264843156406</v>
      </c>
      <c r="I169" s="5"/>
      <c r="J169" s="4"/>
      <c r="K169" s="91"/>
      <c r="L169" s="108"/>
      <c r="M169" s="91"/>
      <c r="N169" s="91"/>
      <c r="O169" s="92"/>
    </row>
    <row r="170" spans="1:16" s="89" customFormat="1" ht="44.25" customHeight="1" x14ac:dyDescent="0.2">
      <c r="A170" s="98" t="s">
        <v>164</v>
      </c>
      <c r="B170" s="3" t="s">
        <v>165</v>
      </c>
      <c r="C170" s="189" t="s">
        <v>166</v>
      </c>
      <c r="D170" s="100">
        <v>980000</v>
      </c>
      <c r="E170" s="100">
        <v>1000000</v>
      </c>
      <c r="F170" s="100">
        <v>1000000</v>
      </c>
      <c r="G170" s="103">
        <f t="shared" si="12"/>
        <v>100</v>
      </c>
      <c r="H170" s="103">
        <f t="shared" si="13"/>
        <v>102.04081632653062</v>
      </c>
      <c r="I170" s="5"/>
      <c r="J170" s="5"/>
      <c r="K170" s="91"/>
      <c r="L170" s="91"/>
      <c r="M170" s="91"/>
      <c r="N170" s="91"/>
      <c r="O170" s="92"/>
    </row>
    <row r="171" spans="1:16" s="89" customFormat="1" ht="79.5" customHeight="1" x14ac:dyDescent="0.2">
      <c r="A171" s="98" t="s">
        <v>167</v>
      </c>
      <c r="B171" s="3" t="s">
        <v>168</v>
      </c>
      <c r="C171" s="4" t="s">
        <v>17</v>
      </c>
      <c r="D171" s="5">
        <v>42</v>
      </c>
      <c r="E171" s="5">
        <v>60</v>
      </c>
      <c r="F171" s="5">
        <v>60</v>
      </c>
      <c r="G171" s="103">
        <f t="shared" si="12"/>
        <v>100</v>
      </c>
      <c r="H171" s="104" t="s">
        <v>1167</v>
      </c>
      <c r="I171" s="5"/>
      <c r="J171" s="5"/>
      <c r="K171" s="108"/>
      <c r="L171" s="91"/>
      <c r="M171" s="91"/>
      <c r="N171" s="91"/>
      <c r="O171" s="92"/>
    </row>
    <row r="172" spans="1:16" s="89" customFormat="1" ht="69" customHeight="1" x14ac:dyDescent="0.2">
      <c r="A172" s="98" t="s">
        <v>169</v>
      </c>
      <c r="B172" s="3" t="s">
        <v>170</v>
      </c>
      <c r="C172" s="4" t="s">
        <v>17</v>
      </c>
      <c r="D172" s="5">
        <v>25</v>
      </c>
      <c r="E172" s="5">
        <v>30</v>
      </c>
      <c r="F172" s="5">
        <v>30</v>
      </c>
      <c r="G172" s="103">
        <f t="shared" si="12"/>
        <v>100</v>
      </c>
      <c r="H172" s="104" t="s">
        <v>1084</v>
      </c>
      <c r="I172" s="5"/>
      <c r="J172" s="5"/>
      <c r="K172" s="108"/>
      <c r="L172" s="91"/>
      <c r="M172" s="91"/>
      <c r="N172" s="91"/>
      <c r="O172" s="92"/>
    </row>
    <row r="173" spans="1:16" s="89" customFormat="1" ht="54" customHeight="1" x14ac:dyDescent="0.2">
      <c r="A173" s="98" t="s">
        <v>171</v>
      </c>
      <c r="B173" s="3" t="s">
        <v>172</v>
      </c>
      <c r="C173" s="4" t="s">
        <v>17</v>
      </c>
      <c r="D173" s="5">
        <v>11.9</v>
      </c>
      <c r="E173" s="5">
        <v>12</v>
      </c>
      <c r="F173" s="5">
        <v>12</v>
      </c>
      <c r="G173" s="103">
        <f t="shared" si="12"/>
        <v>100</v>
      </c>
      <c r="H173" s="104" t="s">
        <v>1087</v>
      </c>
      <c r="I173" s="5"/>
      <c r="J173" s="5"/>
      <c r="K173" s="108"/>
      <c r="L173" s="91"/>
      <c r="M173" s="91"/>
      <c r="N173" s="91"/>
      <c r="O173" s="92"/>
    </row>
    <row r="174" spans="1:16" s="89" customFormat="1" ht="54" customHeight="1" x14ac:dyDescent="0.2">
      <c r="A174" s="98" t="s">
        <v>173</v>
      </c>
      <c r="B174" s="3" t="s">
        <v>174</v>
      </c>
      <c r="C174" s="4" t="s">
        <v>17</v>
      </c>
      <c r="D174" s="5">
        <v>96.9</v>
      </c>
      <c r="E174" s="5">
        <v>97.1</v>
      </c>
      <c r="F174" s="5">
        <v>97.1</v>
      </c>
      <c r="G174" s="103">
        <f t="shared" si="12"/>
        <v>100</v>
      </c>
      <c r="H174" s="104" t="s">
        <v>1085</v>
      </c>
      <c r="I174" s="5"/>
      <c r="J174" s="5"/>
      <c r="K174" s="108"/>
      <c r="L174" s="91"/>
      <c r="M174" s="91"/>
      <c r="N174" s="91"/>
      <c r="O174" s="92"/>
    </row>
    <row r="175" spans="1:16" s="89" customFormat="1" ht="30.75" customHeight="1" x14ac:dyDescent="0.2">
      <c r="A175" s="98" t="s">
        <v>175</v>
      </c>
      <c r="B175" s="3" t="s">
        <v>176</v>
      </c>
      <c r="C175" s="4" t="s">
        <v>17</v>
      </c>
      <c r="D175" s="5">
        <v>67.2</v>
      </c>
      <c r="E175" s="5">
        <v>69.400000000000006</v>
      </c>
      <c r="F175" s="5">
        <v>67.2</v>
      </c>
      <c r="G175" s="103">
        <f t="shared" si="12"/>
        <v>96.829971181556189</v>
      </c>
      <c r="H175" s="104" t="s">
        <v>1088</v>
      </c>
      <c r="I175" s="5"/>
      <c r="J175" s="5"/>
      <c r="K175" s="108"/>
      <c r="L175" s="91"/>
      <c r="M175" s="91"/>
      <c r="N175" s="91"/>
      <c r="O175" s="92"/>
    </row>
    <row r="176" spans="1:16" s="89" customFormat="1" ht="51" customHeight="1" x14ac:dyDescent="0.2">
      <c r="A176" s="98" t="s">
        <v>177</v>
      </c>
      <c r="B176" s="3" t="s">
        <v>1029</v>
      </c>
      <c r="C176" s="4" t="s">
        <v>17</v>
      </c>
      <c r="D176" s="5">
        <v>80.5</v>
      </c>
      <c r="E176" s="5">
        <v>81</v>
      </c>
      <c r="F176" s="5">
        <v>81</v>
      </c>
      <c r="G176" s="103">
        <f t="shared" si="12"/>
        <v>100</v>
      </c>
      <c r="H176" s="104" t="s">
        <v>1086</v>
      </c>
      <c r="I176" s="5"/>
      <c r="J176" s="5"/>
      <c r="K176" s="108"/>
      <c r="L176" s="91"/>
      <c r="M176" s="91"/>
      <c r="N176" s="91"/>
      <c r="O176" s="92"/>
    </row>
    <row r="177" spans="1:15" s="89" customFormat="1" ht="57" customHeight="1" x14ac:dyDescent="0.2">
      <c r="A177" s="98" t="s">
        <v>178</v>
      </c>
      <c r="B177" s="3" t="s">
        <v>179</v>
      </c>
      <c r="C177" s="4" t="s">
        <v>180</v>
      </c>
      <c r="D177" s="5">
        <v>904</v>
      </c>
      <c r="E177" s="5">
        <v>927</v>
      </c>
      <c r="F177" s="5">
        <v>798</v>
      </c>
      <c r="G177" s="103">
        <f t="shared" si="12"/>
        <v>86.08414239482201</v>
      </c>
      <c r="H177" s="103">
        <f>F177/D177*100</f>
        <v>88.274336283185846</v>
      </c>
      <c r="I177" s="4" t="s">
        <v>1033</v>
      </c>
      <c r="J177" s="5"/>
      <c r="K177" s="108"/>
      <c r="L177" s="91"/>
      <c r="M177" s="91"/>
      <c r="N177" s="91"/>
      <c r="O177" s="92"/>
    </row>
    <row r="178" spans="1:15" hidden="1" x14ac:dyDescent="0.2">
      <c r="A178" s="78"/>
      <c r="B178" s="217" t="s">
        <v>1068</v>
      </c>
      <c r="C178" s="218"/>
      <c r="D178" s="218"/>
      <c r="E178" s="218"/>
      <c r="F178" s="218"/>
      <c r="G178" s="218"/>
      <c r="H178" s="218"/>
      <c r="I178" s="218"/>
      <c r="J178" s="219"/>
    </row>
    <row r="179" spans="1:15" ht="153" hidden="1" x14ac:dyDescent="0.2">
      <c r="A179" s="78" t="s">
        <v>181</v>
      </c>
      <c r="B179" s="87" t="s">
        <v>182</v>
      </c>
      <c r="C179" s="83" t="s">
        <v>183</v>
      </c>
      <c r="D179" s="82">
        <v>325</v>
      </c>
      <c r="E179" s="82">
        <v>429</v>
      </c>
      <c r="F179" s="82">
        <v>137.69999999999999</v>
      </c>
      <c r="G179" s="8">
        <f t="shared" ref="G179:G186" si="14">F179/E179*100</f>
        <v>32.0979020979021</v>
      </c>
      <c r="H179" s="66"/>
      <c r="I179" s="83" t="s">
        <v>184</v>
      </c>
      <c r="J179" s="83"/>
    </row>
    <row r="180" spans="1:15" ht="25.5" hidden="1" x14ac:dyDescent="0.2">
      <c r="A180" s="78" t="s">
        <v>185</v>
      </c>
      <c r="B180" s="87" t="s">
        <v>186</v>
      </c>
      <c r="C180" s="83" t="s">
        <v>187</v>
      </c>
      <c r="D180" s="82">
        <v>26.9</v>
      </c>
      <c r="E180" s="82">
        <v>27</v>
      </c>
      <c r="F180" s="82">
        <v>27</v>
      </c>
      <c r="G180" s="8">
        <f t="shared" si="14"/>
        <v>100</v>
      </c>
      <c r="H180" s="66"/>
      <c r="I180" s="83"/>
      <c r="J180" s="83"/>
    </row>
    <row r="181" spans="1:15" ht="25.5" hidden="1" x14ac:dyDescent="0.2">
      <c r="A181" s="78" t="s">
        <v>188</v>
      </c>
      <c r="B181" s="87" t="s">
        <v>189</v>
      </c>
      <c r="C181" s="83" t="s">
        <v>8</v>
      </c>
      <c r="D181" s="82">
        <v>205</v>
      </c>
      <c r="E181" s="82">
        <v>241</v>
      </c>
      <c r="F181" s="82">
        <v>283</v>
      </c>
      <c r="G181" s="8">
        <f>F181/E181*100</f>
        <v>117.42738589211619</v>
      </c>
      <c r="H181" s="66"/>
      <c r="I181" s="83"/>
      <c r="J181" s="83"/>
    </row>
    <row r="182" spans="1:15" hidden="1" x14ac:dyDescent="0.2">
      <c r="A182" s="78"/>
      <c r="B182" s="223" t="s">
        <v>190</v>
      </c>
      <c r="C182" s="224"/>
      <c r="D182" s="224"/>
      <c r="E182" s="224"/>
      <c r="F182" s="224"/>
      <c r="G182" s="224"/>
      <c r="H182" s="224"/>
      <c r="I182" s="224"/>
      <c r="J182" s="225"/>
    </row>
    <row r="183" spans="1:15" ht="51" hidden="1" x14ac:dyDescent="0.2">
      <c r="A183" s="78" t="s">
        <v>181</v>
      </c>
      <c r="B183" s="87" t="s">
        <v>134</v>
      </c>
      <c r="C183" s="83" t="s">
        <v>191</v>
      </c>
      <c r="D183" s="82">
        <v>195</v>
      </c>
      <c r="E183" s="82">
        <v>257</v>
      </c>
      <c r="F183" s="82">
        <v>290</v>
      </c>
      <c r="G183" s="8">
        <f>F183/E183*100</f>
        <v>112.84046692607004</v>
      </c>
      <c r="H183" s="66"/>
      <c r="I183" s="79"/>
      <c r="J183" s="79"/>
    </row>
    <row r="184" spans="1:15" ht="63.75" hidden="1" x14ac:dyDescent="0.2">
      <c r="A184" s="78" t="s">
        <v>185</v>
      </c>
      <c r="B184" s="87" t="s">
        <v>139</v>
      </c>
      <c r="C184" s="82" t="s">
        <v>140</v>
      </c>
      <c r="D184" s="82">
        <v>3.44</v>
      </c>
      <c r="E184" s="82">
        <v>3.24</v>
      </c>
      <c r="F184" s="82">
        <v>3.16</v>
      </c>
      <c r="G184" s="8">
        <f t="shared" si="14"/>
        <v>97.53086419753086</v>
      </c>
      <c r="H184" s="66"/>
      <c r="I184" s="79"/>
      <c r="J184" s="79"/>
    </row>
    <row r="185" spans="1:15" ht="51" hidden="1" x14ac:dyDescent="0.2">
      <c r="A185" s="78" t="s">
        <v>188</v>
      </c>
      <c r="B185" s="87" t="s">
        <v>141</v>
      </c>
      <c r="C185" s="82" t="s">
        <v>17</v>
      </c>
      <c r="D185" s="82">
        <v>38</v>
      </c>
      <c r="E185" s="82">
        <v>39</v>
      </c>
      <c r="F185" s="82">
        <v>37</v>
      </c>
      <c r="G185" s="8">
        <f>F185/E185*100</f>
        <v>94.871794871794862</v>
      </c>
      <c r="H185" s="66"/>
      <c r="I185" s="79"/>
      <c r="J185" s="79"/>
    </row>
    <row r="186" spans="1:15" ht="76.5" hidden="1" x14ac:dyDescent="0.2">
      <c r="A186" s="78" t="s">
        <v>192</v>
      </c>
      <c r="B186" s="87" t="s">
        <v>145</v>
      </c>
      <c r="C186" s="83" t="s">
        <v>146</v>
      </c>
      <c r="D186" s="82">
        <v>1965</v>
      </c>
      <c r="E186" s="82">
        <v>2274</v>
      </c>
      <c r="F186" s="82">
        <v>1902</v>
      </c>
      <c r="G186" s="8">
        <f t="shared" si="14"/>
        <v>83.64116094986808</v>
      </c>
      <c r="H186" s="66"/>
      <c r="I186" s="83" t="s">
        <v>147</v>
      </c>
      <c r="J186" s="82"/>
    </row>
    <row r="187" spans="1:15" ht="51" hidden="1" x14ac:dyDescent="0.2">
      <c r="A187" s="78" t="s">
        <v>193</v>
      </c>
      <c r="B187" s="87" t="s">
        <v>194</v>
      </c>
      <c r="C187" s="83" t="s">
        <v>146</v>
      </c>
      <c r="D187" s="82">
        <v>32</v>
      </c>
      <c r="E187" s="82">
        <v>27</v>
      </c>
      <c r="F187" s="83" t="s">
        <v>195</v>
      </c>
      <c r="G187" s="8">
        <v>103.7</v>
      </c>
      <c r="H187" s="66"/>
      <c r="I187" s="83" t="s">
        <v>196</v>
      </c>
      <c r="J187" s="82"/>
    </row>
    <row r="188" spans="1:15" hidden="1" x14ac:dyDescent="0.2">
      <c r="A188" s="78"/>
      <c r="B188" s="217" t="s">
        <v>197</v>
      </c>
      <c r="C188" s="218"/>
      <c r="D188" s="218"/>
      <c r="E188" s="218"/>
      <c r="F188" s="218"/>
      <c r="G188" s="218"/>
      <c r="H188" s="218"/>
      <c r="I188" s="218"/>
      <c r="J188" s="219"/>
    </row>
    <row r="189" spans="1:15" ht="51" hidden="1" x14ac:dyDescent="0.2">
      <c r="A189" s="78" t="s">
        <v>181</v>
      </c>
      <c r="B189" s="87" t="s">
        <v>142</v>
      </c>
      <c r="C189" s="83" t="s">
        <v>143</v>
      </c>
      <c r="D189" s="82">
        <v>250</v>
      </c>
      <c r="E189" s="82">
        <v>250</v>
      </c>
      <c r="F189" s="82">
        <v>251</v>
      </c>
      <c r="G189" s="8">
        <f>F189/E189*100</f>
        <v>100.4</v>
      </c>
      <c r="H189" s="66"/>
      <c r="I189" s="82"/>
      <c r="J189" s="83"/>
    </row>
    <row r="190" spans="1:15" hidden="1" x14ac:dyDescent="0.2">
      <c r="A190" s="78"/>
      <c r="B190" s="217" t="s">
        <v>198</v>
      </c>
      <c r="C190" s="224"/>
      <c r="D190" s="224"/>
      <c r="E190" s="224"/>
      <c r="F190" s="224"/>
      <c r="G190" s="224"/>
      <c r="H190" s="224"/>
      <c r="I190" s="224"/>
      <c r="J190" s="225"/>
    </row>
    <row r="191" spans="1:15" ht="51" hidden="1" x14ac:dyDescent="0.2">
      <c r="A191" s="78" t="s">
        <v>181</v>
      </c>
      <c r="B191" s="87" t="s">
        <v>199</v>
      </c>
      <c r="C191" s="83" t="s">
        <v>200</v>
      </c>
      <c r="D191" s="82">
        <v>15</v>
      </c>
      <c r="E191" s="82">
        <v>22</v>
      </c>
      <c r="F191" s="82">
        <v>22</v>
      </c>
      <c r="G191" s="146">
        <f t="shared" ref="G191:G196" si="15">F191/E191*100</f>
        <v>100</v>
      </c>
      <c r="H191" s="147"/>
      <c r="I191" s="82"/>
      <c r="J191" s="83"/>
    </row>
    <row r="192" spans="1:15" hidden="1" x14ac:dyDescent="0.2">
      <c r="A192" s="78"/>
      <c r="B192" s="223" t="s">
        <v>201</v>
      </c>
      <c r="C192" s="224"/>
      <c r="D192" s="224"/>
      <c r="E192" s="224"/>
      <c r="F192" s="224"/>
      <c r="G192" s="224"/>
      <c r="H192" s="224"/>
      <c r="I192" s="224"/>
      <c r="J192" s="225"/>
    </row>
    <row r="193" spans="1:10" ht="102" hidden="1" customHeight="1" x14ac:dyDescent="0.2">
      <c r="A193" s="78" t="s">
        <v>4</v>
      </c>
      <c r="B193" s="87" t="s">
        <v>202</v>
      </c>
      <c r="C193" s="83" t="s">
        <v>146</v>
      </c>
      <c r="D193" s="82">
        <v>640</v>
      </c>
      <c r="E193" s="82">
        <v>655</v>
      </c>
      <c r="F193" s="82">
        <v>440</v>
      </c>
      <c r="G193" s="8">
        <f t="shared" si="15"/>
        <v>67.175572519083971</v>
      </c>
      <c r="H193" s="66"/>
      <c r="I193" s="82" t="s">
        <v>203</v>
      </c>
      <c r="J193" s="83"/>
    </row>
    <row r="194" spans="1:10" ht="38.25" hidden="1" x14ac:dyDescent="0.2">
      <c r="A194" s="78" t="s">
        <v>3</v>
      </c>
      <c r="B194" s="87" t="s">
        <v>204</v>
      </c>
      <c r="C194" s="83" t="s">
        <v>205</v>
      </c>
      <c r="D194" s="82"/>
      <c r="E194" s="82" t="s">
        <v>205</v>
      </c>
      <c r="F194" s="82" t="s">
        <v>205</v>
      </c>
      <c r="G194" s="8"/>
      <c r="H194" s="66"/>
      <c r="I194" s="143"/>
      <c r="J194" s="83"/>
    </row>
    <row r="195" spans="1:10" hidden="1" x14ac:dyDescent="0.2">
      <c r="A195" s="78" t="s">
        <v>206</v>
      </c>
      <c r="B195" s="87" t="s">
        <v>207</v>
      </c>
      <c r="C195" s="83" t="s">
        <v>146</v>
      </c>
      <c r="D195" s="82">
        <v>40</v>
      </c>
      <c r="E195" s="82">
        <v>40</v>
      </c>
      <c r="F195" s="82">
        <v>39</v>
      </c>
      <c r="G195" s="8">
        <f t="shared" si="15"/>
        <v>97.5</v>
      </c>
      <c r="H195" s="66"/>
      <c r="I195" s="143" t="s">
        <v>205</v>
      </c>
      <c r="J195" s="83"/>
    </row>
    <row r="196" spans="1:10" hidden="1" x14ac:dyDescent="0.2">
      <c r="A196" s="78" t="s">
        <v>208</v>
      </c>
      <c r="B196" s="87" t="s">
        <v>209</v>
      </c>
      <c r="C196" s="83" t="s">
        <v>146</v>
      </c>
      <c r="D196" s="82">
        <v>200</v>
      </c>
      <c r="E196" s="82">
        <v>30</v>
      </c>
      <c r="F196" s="82">
        <v>29</v>
      </c>
      <c r="G196" s="8">
        <f t="shared" si="15"/>
        <v>96.666666666666671</v>
      </c>
      <c r="H196" s="66"/>
      <c r="I196" s="82"/>
      <c r="J196" s="83"/>
    </row>
    <row r="197" spans="1:10" hidden="1" x14ac:dyDescent="0.2">
      <c r="A197" s="78"/>
      <c r="B197" s="223" t="s">
        <v>210</v>
      </c>
      <c r="C197" s="224"/>
      <c r="D197" s="224"/>
      <c r="E197" s="224"/>
      <c r="F197" s="224"/>
      <c r="G197" s="224"/>
      <c r="H197" s="224"/>
      <c r="I197" s="224"/>
      <c r="J197" s="225"/>
    </row>
    <row r="198" spans="1:10" ht="38.25" hidden="1" x14ac:dyDescent="0.2">
      <c r="A198" s="78" t="s">
        <v>181</v>
      </c>
      <c r="B198" s="87" t="s">
        <v>149</v>
      </c>
      <c r="C198" s="83" t="s">
        <v>150</v>
      </c>
      <c r="D198" s="82">
        <v>5500</v>
      </c>
      <c r="E198" s="82">
        <v>5700</v>
      </c>
      <c r="F198" s="82">
        <v>8387</v>
      </c>
      <c r="G198" s="8">
        <f>F198/E198*100</f>
        <v>147.14035087719299</v>
      </c>
      <c r="H198" s="66"/>
      <c r="I198" s="82"/>
      <c r="J198" s="82"/>
    </row>
    <row r="199" spans="1:10" ht="25.5" hidden="1" x14ac:dyDescent="0.2">
      <c r="A199" s="78" t="s">
        <v>185</v>
      </c>
      <c r="B199" s="87" t="s">
        <v>152</v>
      </c>
      <c r="C199" s="83" t="s">
        <v>153</v>
      </c>
      <c r="D199" s="83">
        <v>11768.2</v>
      </c>
      <c r="E199" s="83">
        <v>8918.7000000000007</v>
      </c>
      <c r="F199" s="148">
        <v>15131.1</v>
      </c>
      <c r="G199" s="8">
        <f>F199/E199*100</f>
        <v>169.65589155370176</v>
      </c>
      <c r="H199" s="66"/>
      <c r="I199" s="82"/>
      <c r="J199" s="82"/>
    </row>
    <row r="200" spans="1:10" hidden="1" x14ac:dyDescent="0.2">
      <c r="A200" s="78"/>
      <c r="B200" s="223" t="s">
        <v>211</v>
      </c>
      <c r="C200" s="224"/>
      <c r="D200" s="224"/>
      <c r="E200" s="224"/>
      <c r="F200" s="224"/>
      <c r="G200" s="224"/>
      <c r="H200" s="224"/>
      <c r="I200" s="224"/>
      <c r="J200" s="225"/>
    </row>
    <row r="201" spans="1:10" ht="51" hidden="1" x14ac:dyDescent="0.2">
      <c r="A201" s="78" t="s">
        <v>181</v>
      </c>
      <c r="B201" s="19" t="s">
        <v>212</v>
      </c>
      <c r="C201" s="83" t="s">
        <v>17</v>
      </c>
      <c r="D201" s="82">
        <v>18.2</v>
      </c>
      <c r="E201" s="82">
        <v>12.5</v>
      </c>
      <c r="F201" s="82">
        <v>11.9</v>
      </c>
      <c r="G201" s="8">
        <f>E201/F201*100</f>
        <v>105.0420168067227</v>
      </c>
      <c r="H201" s="66"/>
      <c r="I201" s="83"/>
      <c r="J201" s="83"/>
    </row>
    <row r="202" spans="1:10" ht="51" hidden="1" x14ac:dyDescent="0.2">
      <c r="A202" s="78" t="s">
        <v>185</v>
      </c>
      <c r="B202" s="19" t="s">
        <v>213</v>
      </c>
      <c r="C202" s="83" t="s">
        <v>17</v>
      </c>
      <c r="D202" s="82">
        <v>2.2999999999999998</v>
      </c>
      <c r="E202" s="82">
        <v>1.9</v>
      </c>
      <c r="F202" s="82">
        <v>1.7</v>
      </c>
      <c r="G202" s="8">
        <f>E202/F202*100</f>
        <v>111.76470588235294</v>
      </c>
      <c r="H202" s="66"/>
      <c r="I202" s="83"/>
      <c r="J202" s="83"/>
    </row>
    <row r="203" spans="1:10" ht="25.5" hidden="1" customHeight="1" x14ac:dyDescent="0.2">
      <c r="A203" s="78" t="s">
        <v>188</v>
      </c>
      <c r="B203" s="19" t="s">
        <v>214</v>
      </c>
      <c r="C203" s="83" t="s">
        <v>17</v>
      </c>
      <c r="D203" s="82">
        <v>37.299999999999997</v>
      </c>
      <c r="E203" s="82">
        <v>38.200000000000003</v>
      </c>
      <c r="F203" s="82">
        <v>37.1</v>
      </c>
      <c r="G203" s="8">
        <f>E203/F203*100</f>
        <v>102.96495956873315</v>
      </c>
      <c r="H203" s="66"/>
      <c r="I203" s="83"/>
      <c r="J203" s="83"/>
    </row>
    <row r="204" spans="1:10" ht="25.5" hidden="1" customHeight="1" x14ac:dyDescent="0.2">
      <c r="A204" s="78" t="s">
        <v>192</v>
      </c>
      <c r="B204" s="19" t="s">
        <v>215</v>
      </c>
      <c r="C204" s="83" t="s">
        <v>17</v>
      </c>
      <c r="D204" s="82">
        <v>35.700000000000003</v>
      </c>
      <c r="E204" s="82">
        <v>36.700000000000003</v>
      </c>
      <c r="F204" s="82">
        <v>35.700000000000003</v>
      </c>
      <c r="G204" s="8">
        <f>E204/F204*100</f>
        <v>102.80112044817926</v>
      </c>
      <c r="H204" s="66"/>
      <c r="I204" s="83"/>
      <c r="J204" s="83"/>
    </row>
    <row r="205" spans="1:10" ht="25.5" hidden="1" customHeight="1" x14ac:dyDescent="0.2">
      <c r="A205" s="78" t="s">
        <v>193</v>
      </c>
      <c r="B205" s="19" t="s">
        <v>216</v>
      </c>
      <c r="C205" s="83" t="s">
        <v>17</v>
      </c>
      <c r="D205" s="82">
        <v>95.9</v>
      </c>
      <c r="E205" s="82">
        <v>96.1</v>
      </c>
      <c r="F205" s="82">
        <v>95.8</v>
      </c>
      <c r="G205" s="8">
        <f>F205/E205*100</f>
        <v>99.687825182101975</v>
      </c>
      <c r="H205" s="66"/>
      <c r="I205" s="83"/>
      <c r="J205" s="83"/>
    </row>
    <row r="206" spans="1:10" ht="38.25" hidden="1" customHeight="1" x14ac:dyDescent="0.2">
      <c r="A206" s="78" t="s">
        <v>217</v>
      </c>
      <c r="B206" s="19" t="s">
        <v>218</v>
      </c>
      <c r="C206" s="83" t="s">
        <v>17</v>
      </c>
      <c r="D206" s="82">
        <v>36.1</v>
      </c>
      <c r="E206" s="82">
        <v>33.9</v>
      </c>
      <c r="F206" s="82">
        <v>34</v>
      </c>
      <c r="G206" s="8">
        <f>F206/E206*100</f>
        <v>100.29498525073748</v>
      </c>
      <c r="H206" s="66"/>
      <c r="I206" s="83"/>
      <c r="J206" s="83"/>
    </row>
    <row r="207" spans="1:10" ht="38.25" hidden="1" customHeight="1" x14ac:dyDescent="0.2">
      <c r="A207" s="78" t="s">
        <v>219</v>
      </c>
      <c r="B207" s="87" t="s">
        <v>220</v>
      </c>
      <c r="C207" s="83" t="s">
        <v>17</v>
      </c>
      <c r="D207" s="82">
        <v>24</v>
      </c>
      <c r="E207" s="82">
        <v>22.2</v>
      </c>
      <c r="F207" s="82">
        <v>21.9</v>
      </c>
      <c r="G207" s="8">
        <f>E207/F207*100</f>
        <v>101.36986301369863</v>
      </c>
      <c r="H207" s="66"/>
      <c r="I207" s="83"/>
      <c r="J207" s="83"/>
    </row>
    <row r="208" spans="1:10" ht="25.5" hidden="1" x14ac:dyDescent="0.2">
      <c r="A208" s="78" t="s">
        <v>221</v>
      </c>
      <c r="B208" s="87" t="s">
        <v>174</v>
      </c>
      <c r="C208" s="83" t="s">
        <v>17</v>
      </c>
      <c r="D208" s="82">
        <v>96.8</v>
      </c>
      <c r="E208" s="82">
        <v>96.9</v>
      </c>
      <c r="F208" s="82">
        <v>97</v>
      </c>
      <c r="G208" s="8">
        <f>F208/E208*100</f>
        <v>100.1031991744066</v>
      </c>
      <c r="H208" s="66"/>
      <c r="I208" s="83"/>
      <c r="J208" s="83"/>
    </row>
    <row r="209" spans="1:10" ht="25.5" hidden="1" x14ac:dyDescent="0.2">
      <c r="A209" s="78" t="s">
        <v>222</v>
      </c>
      <c r="B209" s="87" t="s">
        <v>176</v>
      </c>
      <c r="C209" s="83" t="s">
        <v>17</v>
      </c>
      <c r="D209" s="82">
        <v>64</v>
      </c>
      <c r="E209" s="82">
        <v>67.2</v>
      </c>
      <c r="F209" s="82">
        <v>67.2</v>
      </c>
      <c r="G209" s="8">
        <f>F209/E209*100</f>
        <v>100</v>
      </c>
      <c r="H209" s="66"/>
      <c r="I209" s="83"/>
      <c r="J209" s="83"/>
    </row>
    <row r="210" spans="1:10" hidden="1" x14ac:dyDescent="0.2">
      <c r="A210" s="78"/>
      <c r="B210" s="220" t="s">
        <v>223</v>
      </c>
      <c r="C210" s="221"/>
      <c r="D210" s="221"/>
      <c r="E210" s="221"/>
      <c r="F210" s="221"/>
      <c r="G210" s="221"/>
      <c r="H210" s="221"/>
      <c r="I210" s="221"/>
      <c r="J210" s="222"/>
    </row>
    <row r="211" spans="1:10" ht="25.5" hidden="1" customHeight="1" x14ac:dyDescent="0.2">
      <c r="A211" s="78" t="s">
        <v>181</v>
      </c>
      <c r="B211" s="87" t="s">
        <v>224</v>
      </c>
      <c r="C211" s="83" t="s">
        <v>17</v>
      </c>
      <c r="D211" s="82">
        <v>80</v>
      </c>
      <c r="E211" s="82">
        <v>80.5</v>
      </c>
      <c r="F211" s="82">
        <v>80.5</v>
      </c>
      <c r="G211" s="8">
        <v>100</v>
      </c>
      <c r="H211" s="66"/>
      <c r="I211" s="82"/>
      <c r="J211" s="83">
        <v>82</v>
      </c>
    </row>
    <row r="212" spans="1:10" ht="25.5" hidden="1" x14ac:dyDescent="0.2">
      <c r="A212" s="78" t="s">
        <v>185</v>
      </c>
      <c r="B212" s="87" t="s">
        <v>225</v>
      </c>
      <c r="C212" s="83" t="s">
        <v>17</v>
      </c>
      <c r="D212" s="82">
        <v>65</v>
      </c>
      <c r="E212" s="82">
        <v>65.5</v>
      </c>
      <c r="F212" s="82">
        <v>65.5</v>
      </c>
      <c r="G212" s="8">
        <v>100</v>
      </c>
      <c r="H212" s="66"/>
      <c r="I212" s="82"/>
      <c r="J212" s="83">
        <v>62</v>
      </c>
    </row>
    <row r="213" spans="1:10" ht="25.5" hidden="1" x14ac:dyDescent="0.2">
      <c r="A213" s="78" t="s">
        <v>188</v>
      </c>
      <c r="B213" s="87" t="s">
        <v>226</v>
      </c>
      <c r="C213" s="83" t="s">
        <v>227</v>
      </c>
      <c r="D213" s="82">
        <v>240.2</v>
      </c>
      <c r="E213" s="82">
        <v>261</v>
      </c>
      <c r="F213" s="82">
        <v>157</v>
      </c>
      <c r="G213" s="8">
        <f>F213/E213*100</f>
        <v>60.153256704980841</v>
      </c>
      <c r="H213" s="66"/>
      <c r="I213" s="83" t="s">
        <v>228</v>
      </c>
      <c r="J213" s="83"/>
    </row>
    <row r="214" spans="1:10" hidden="1" x14ac:dyDescent="0.2">
      <c r="A214" s="78" t="s">
        <v>192</v>
      </c>
      <c r="B214" s="30" t="s">
        <v>229</v>
      </c>
      <c r="C214" s="83" t="s">
        <v>230</v>
      </c>
      <c r="D214" s="82">
        <v>55</v>
      </c>
      <c r="E214" s="82">
        <v>16</v>
      </c>
      <c r="F214" s="82">
        <v>16</v>
      </c>
      <c r="G214" s="8">
        <f>F214/E214*100</f>
        <v>100</v>
      </c>
      <c r="H214" s="66"/>
      <c r="I214" s="83"/>
      <c r="J214" s="83"/>
    </row>
    <row r="215" spans="1:10" ht="12.75" hidden="1" customHeight="1" x14ac:dyDescent="0.2">
      <c r="A215" s="78"/>
      <c r="B215" s="217" t="s">
        <v>231</v>
      </c>
      <c r="C215" s="218"/>
      <c r="D215" s="218"/>
      <c r="E215" s="218"/>
      <c r="F215" s="218"/>
      <c r="G215" s="218"/>
      <c r="H215" s="218"/>
      <c r="I215" s="218"/>
      <c r="J215" s="219"/>
    </row>
    <row r="216" spans="1:10" ht="63.75" hidden="1" customHeight="1" x14ac:dyDescent="0.2">
      <c r="A216" s="78" t="s">
        <v>181</v>
      </c>
      <c r="B216" s="19" t="s">
        <v>232</v>
      </c>
      <c r="C216" s="82" t="s">
        <v>146</v>
      </c>
      <c r="D216" s="82">
        <v>700</v>
      </c>
      <c r="E216" s="82">
        <v>1050</v>
      </c>
      <c r="F216" s="82">
        <v>1500</v>
      </c>
      <c r="G216" s="8">
        <f>F216/E216*100</f>
        <v>142.85714285714286</v>
      </c>
      <c r="H216" s="66"/>
      <c r="I216" s="82"/>
      <c r="J216" s="83"/>
    </row>
    <row r="217" spans="1:10" ht="89.25" hidden="1" x14ac:dyDescent="0.2">
      <c r="A217" s="78" t="s">
        <v>185</v>
      </c>
      <c r="B217" s="19" t="s">
        <v>233</v>
      </c>
      <c r="C217" s="82" t="s">
        <v>17</v>
      </c>
      <c r="D217" s="82">
        <v>3</v>
      </c>
      <c r="E217" s="82">
        <v>8</v>
      </c>
      <c r="F217" s="82">
        <v>11</v>
      </c>
      <c r="G217" s="8">
        <f>F217/E217*100</f>
        <v>137.5</v>
      </c>
      <c r="H217" s="66"/>
      <c r="I217" s="82"/>
      <c r="J217" s="83"/>
    </row>
    <row r="218" spans="1:10" ht="140.25" hidden="1" customHeight="1" x14ac:dyDescent="0.2">
      <c r="A218" s="78" t="s">
        <v>188</v>
      </c>
      <c r="B218" s="87" t="s">
        <v>234</v>
      </c>
      <c r="C218" s="82" t="s">
        <v>146</v>
      </c>
      <c r="D218" s="82">
        <v>167</v>
      </c>
      <c r="E218" s="82">
        <v>242</v>
      </c>
      <c r="F218" s="82">
        <v>107</v>
      </c>
      <c r="G218" s="8">
        <f>F218/E218*100</f>
        <v>44.214876033057855</v>
      </c>
      <c r="H218" s="66"/>
      <c r="I218" s="83" t="s">
        <v>235</v>
      </c>
      <c r="J218" s="83"/>
    </row>
    <row r="219" spans="1:10" hidden="1" x14ac:dyDescent="0.2">
      <c r="A219" s="78" t="s">
        <v>192</v>
      </c>
      <c r="B219" s="19" t="s">
        <v>179</v>
      </c>
      <c r="C219" s="82" t="s">
        <v>230</v>
      </c>
      <c r="D219" s="82">
        <v>870</v>
      </c>
      <c r="E219" s="82">
        <v>898</v>
      </c>
      <c r="F219" s="82">
        <v>904</v>
      </c>
      <c r="G219" s="8">
        <f>F219/E219*100</f>
        <v>100.66815144766149</v>
      </c>
      <c r="H219" s="66"/>
      <c r="I219" s="82"/>
      <c r="J219" s="83"/>
    </row>
    <row r="220" spans="1:10" hidden="1" x14ac:dyDescent="0.2">
      <c r="A220" s="78"/>
      <c r="B220" s="223" t="s">
        <v>236</v>
      </c>
      <c r="C220" s="224"/>
      <c r="D220" s="224"/>
      <c r="E220" s="224"/>
      <c r="F220" s="224"/>
      <c r="G220" s="224"/>
      <c r="H220" s="224"/>
      <c r="I220" s="224"/>
      <c r="J220" s="225"/>
    </row>
    <row r="221" spans="1:10" ht="76.5" hidden="1" x14ac:dyDescent="0.2">
      <c r="A221" s="78" t="s">
        <v>4</v>
      </c>
      <c r="B221" s="19" t="s">
        <v>237</v>
      </c>
      <c r="C221" s="83" t="s">
        <v>8</v>
      </c>
      <c r="D221" s="82">
        <v>990</v>
      </c>
      <c r="E221" s="82">
        <v>820</v>
      </c>
      <c r="F221" s="82">
        <v>862</v>
      </c>
      <c r="G221" s="8">
        <f>F221/E221*100</f>
        <v>105.1219512195122</v>
      </c>
      <c r="H221" s="66"/>
      <c r="I221" s="82"/>
      <c r="J221" s="83"/>
    </row>
    <row r="222" spans="1:10" ht="63.75" hidden="1" x14ac:dyDescent="0.2">
      <c r="A222" s="78" t="s">
        <v>3</v>
      </c>
      <c r="B222" s="87" t="s">
        <v>238</v>
      </c>
      <c r="C222" s="83" t="s">
        <v>8</v>
      </c>
      <c r="D222" s="82">
        <v>238</v>
      </c>
      <c r="E222" s="82">
        <v>220</v>
      </c>
      <c r="F222" s="82">
        <v>219</v>
      </c>
      <c r="G222" s="8">
        <f>F222/E222*100</f>
        <v>99.545454545454547</v>
      </c>
      <c r="H222" s="66"/>
      <c r="I222" s="83" t="s">
        <v>239</v>
      </c>
      <c r="J222" s="83"/>
    </row>
    <row r="223" spans="1:10" hidden="1" x14ac:dyDescent="0.2">
      <c r="A223" s="78"/>
      <c r="B223" s="223" t="s">
        <v>240</v>
      </c>
      <c r="C223" s="224"/>
      <c r="D223" s="224"/>
      <c r="E223" s="224"/>
      <c r="F223" s="224"/>
      <c r="G223" s="224"/>
      <c r="H223" s="224"/>
      <c r="I223" s="224"/>
      <c r="J223" s="225"/>
    </row>
    <row r="224" spans="1:10" ht="38.25" hidden="1" customHeight="1" x14ac:dyDescent="0.2">
      <c r="A224" s="78" t="s">
        <v>4</v>
      </c>
      <c r="B224" s="87" t="s">
        <v>241</v>
      </c>
      <c r="C224" s="83" t="s">
        <v>242</v>
      </c>
      <c r="D224" s="82">
        <v>10000</v>
      </c>
      <c r="E224" s="82">
        <v>10200</v>
      </c>
      <c r="F224" s="82">
        <v>22800</v>
      </c>
      <c r="G224" s="8">
        <f>F224/E224*100</f>
        <v>223.52941176470588</v>
      </c>
      <c r="H224" s="66"/>
      <c r="I224" s="82"/>
      <c r="J224" s="83"/>
    </row>
    <row r="225" spans="1:15" ht="63.75" hidden="1" customHeight="1" x14ac:dyDescent="0.2">
      <c r="A225" s="78" t="s">
        <v>3</v>
      </c>
      <c r="B225" s="87" t="s">
        <v>243</v>
      </c>
      <c r="C225" s="83" t="s">
        <v>8</v>
      </c>
      <c r="D225" s="82">
        <v>5100</v>
      </c>
      <c r="E225" s="82">
        <v>5200</v>
      </c>
      <c r="F225" s="82">
        <v>11560</v>
      </c>
      <c r="G225" s="8">
        <f>F225/E225*100</f>
        <v>222.30769230769232</v>
      </c>
      <c r="H225" s="66"/>
      <c r="I225" s="83"/>
      <c r="J225" s="83"/>
    </row>
    <row r="226" spans="1:15" ht="51" hidden="1" customHeight="1" x14ac:dyDescent="0.2">
      <c r="A226" s="78" t="s">
        <v>9</v>
      </c>
      <c r="B226" s="87" t="s">
        <v>244</v>
      </c>
      <c r="C226" s="83" t="s">
        <v>17</v>
      </c>
      <c r="D226" s="82">
        <v>100</v>
      </c>
      <c r="E226" s="82">
        <v>100</v>
      </c>
      <c r="F226" s="82">
        <v>100</v>
      </c>
      <c r="G226" s="8">
        <v>100</v>
      </c>
      <c r="H226" s="66"/>
      <c r="I226" s="83"/>
      <c r="J226" s="83"/>
    </row>
    <row r="227" spans="1:15" x14ac:dyDescent="0.2">
      <c r="A227" s="49" t="s">
        <v>29</v>
      </c>
      <c r="B227" s="196" t="s">
        <v>434</v>
      </c>
      <c r="C227" s="196"/>
      <c r="D227" s="196"/>
      <c r="E227" s="196"/>
      <c r="F227" s="196"/>
      <c r="G227" s="196"/>
      <c r="H227" s="196"/>
      <c r="I227" s="196"/>
      <c r="J227" s="196"/>
      <c r="K227" s="55"/>
    </row>
    <row r="228" spans="1:15" s="89" customFormat="1" ht="38.25" x14ac:dyDescent="0.2">
      <c r="A228" s="98" t="s">
        <v>4</v>
      </c>
      <c r="B228" s="3" t="s">
        <v>963</v>
      </c>
      <c r="C228" s="4" t="s">
        <v>1034</v>
      </c>
      <c r="D228" s="5">
        <v>14.11</v>
      </c>
      <c r="E228" s="5">
        <v>14.62</v>
      </c>
      <c r="F228" s="5">
        <v>16.13</v>
      </c>
      <c r="G228" s="103">
        <f>E228/F228*100</f>
        <v>90.638561686298829</v>
      </c>
      <c r="H228" s="104">
        <f>D228/F228*100</f>
        <v>87.476751394916306</v>
      </c>
      <c r="I228" s="227" t="s">
        <v>965</v>
      </c>
      <c r="J228" s="4"/>
      <c r="K228" s="108"/>
      <c r="L228" s="91"/>
      <c r="M228" s="91"/>
      <c r="N228" s="91"/>
      <c r="O228" s="92"/>
    </row>
    <row r="229" spans="1:15" s="89" customFormat="1" ht="31.5" customHeight="1" x14ac:dyDescent="0.2">
      <c r="A229" s="98" t="s">
        <v>3</v>
      </c>
      <c r="B229" s="3" t="s">
        <v>964</v>
      </c>
      <c r="C229" s="4" t="s">
        <v>1035</v>
      </c>
      <c r="D229" s="5">
        <v>17.95</v>
      </c>
      <c r="E229" s="5">
        <v>18.45</v>
      </c>
      <c r="F229" s="5">
        <v>16.260000000000002</v>
      </c>
      <c r="G229" s="103">
        <f>E229/F229*100</f>
        <v>113.46863468634685</v>
      </c>
      <c r="H229" s="104">
        <f>D229/F229*100</f>
        <v>110.39360393603934</v>
      </c>
      <c r="I229" s="229"/>
      <c r="J229" s="4"/>
      <c r="K229" s="108"/>
      <c r="L229" s="91"/>
      <c r="M229" s="91"/>
      <c r="N229" s="91"/>
      <c r="O229" s="92"/>
    </row>
    <row r="230" spans="1:15" s="89" customFormat="1" ht="63.75" customHeight="1" x14ac:dyDescent="0.2">
      <c r="A230" s="98" t="s">
        <v>9</v>
      </c>
      <c r="B230" s="3" t="s">
        <v>435</v>
      </c>
      <c r="C230" s="4" t="s">
        <v>17</v>
      </c>
      <c r="D230" s="5">
        <v>90</v>
      </c>
      <c r="E230" s="5">
        <v>98.2</v>
      </c>
      <c r="F230" s="5">
        <v>91</v>
      </c>
      <c r="G230" s="103">
        <f t="shared" ref="G230:G235" si="16">F230/E230*100</f>
        <v>92.668024439918526</v>
      </c>
      <c r="H230" s="104" t="s">
        <v>1142</v>
      </c>
      <c r="I230" s="227" t="s">
        <v>1186</v>
      </c>
      <c r="J230" s="104"/>
      <c r="K230" s="108"/>
      <c r="L230" s="91"/>
      <c r="M230" s="91"/>
      <c r="N230" s="91"/>
      <c r="O230" s="92"/>
    </row>
    <row r="231" spans="1:15" s="89" customFormat="1" ht="54.75" customHeight="1" x14ac:dyDescent="0.2">
      <c r="A231" s="98" t="s">
        <v>27</v>
      </c>
      <c r="B231" s="3" t="s">
        <v>436</v>
      </c>
      <c r="C231" s="4" t="s">
        <v>17</v>
      </c>
      <c r="D231" s="5">
        <v>45</v>
      </c>
      <c r="E231" s="5">
        <v>74</v>
      </c>
      <c r="F231" s="5">
        <v>47</v>
      </c>
      <c r="G231" s="103">
        <f t="shared" si="16"/>
        <v>63.513513513513509</v>
      </c>
      <c r="H231" s="104" t="s">
        <v>1097</v>
      </c>
      <c r="I231" s="244"/>
      <c r="J231" s="4"/>
      <c r="K231" s="108"/>
      <c r="L231" s="91"/>
      <c r="M231" s="91"/>
      <c r="N231" s="91"/>
      <c r="O231" s="92"/>
    </row>
    <row r="232" spans="1:15" s="89" customFormat="1" ht="53.25" customHeight="1" x14ac:dyDescent="0.2">
      <c r="A232" s="98" t="s">
        <v>28</v>
      </c>
      <c r="B232" s="3" t="s">
        <v>437</v>
      </c>
      <c r="C232" s="4" t="s">
        <v>17</v>
      </c>
      <c r="D232" s="5">
        <v>57</v>
      </c>
      <c r="E232" s="5">
        <v>60</v>
      </c>
      <c r="F232" s="5">
        <v>60</v>
      </c>
      <c r="G232" s="103">
        <f t="shared" si="16"/>
        <v>100</v>
      </c>
      <c r="H232" s="104" t="s">
        <v>1226</v>
      </c>
      <c r="I232" s="244"/>
      <c r="J232" s="104"/>
      <c r="K232" s="108"/>
      <c r="L232" s="91"/>
      <c r="M232" s="91"/>
      <c r="N232" s="91"/>
      <c r="O232" s="92"/>
    </row>
    <row r="233" spans="1:15" s="89" customFormat="1" ht="53.25" customHeight="1" x14ac:dyDescent="0.2">
      <c r="A233" s="98" t="s">
        <v>29</v>
      </c>
      <c r="B233" s="3" t="s">
        <v>438</v>
      </c>
      <c r="C233" s="4" t="s">
        <v>17</v>
      </c>
      <c r="D233" s="5">
        <v>45</v>
      </c>
      <c r="E233" s="5">
        <v>50</v>
      </c>
      <c r="F233" s="5">
        <v>48.7</v>
      </c>
      <c r="G233" s="103">
        <f t="shared" si="16"/>
        <v>97.4</v>
      </c>
      <c r="H233" s="104" t="s">
        <v>1089</v>
      </c>
      <c r="I233" s="244"/>
      <c r="J233" s="4"/>
      <c r="K233" s="108"/>
      <c r="L233" s="91"/>
      <c r="M233" s="91"/>
      <c r="N233" s="91"/>
      <c r="O233" s="92"/>
    </row>
    <row r="234" spans="1:15" s="89" customFormat="1" ht="54.75" customHeight="1" x14ac:dyDescent="0.2">
      <c r="A234" s="98" t="s">
        <v>122</v>
      </c>
      <c r="B234" s="3" t="s">
        <v>966</v>
      </c>
      <c r="C234" s="4" t="s">
        <v>17</v>
      </c>
      <c r="D234" s="5">
        <v>82</v>
      </c>
      <c r="E234" s="5">
        <v>84</v>
      </c>
      <c r="F234" s="5">
        <v>84</v>
      </c>
      <c r="G234" s="103">
        <f t="shared" si="16"/>
        <v>100</v>
      </c>
      <c r="H234" s="104" t="s">
        <v>1097</v>
      </c>
      <c r="I234" s="229"/>
      <c r="J234" s="4"/>
      <c r="K234" s="108"/>
      <c r="L234" s="91"/>
      <c r="M234" s="91"/>
      <c r="N234" s="91"/>
      <c r="O234" s="92"/>
    </row>
    <row r="235" spans="1:15" s="89" customFormat="1" ht="63.75" x14ac:dyDescent="0.2">
      <c r="A235" s="98" t="s">
        <v>124</v>
      </c>
      <c r="B235" s="3" t="s">
        <v>439</v>
      </c>
      <c r="C235" s="4" t="s">
        <v>17</v>
      </c>
      <c r="D235" s="5">
        <v>0.5</v>
      </c>
      <c r="E235" s="5">
        <v>0.55000000000000004</v>
      </c>
      <c r="F235" s="5">
        <v>0.55000000000000004</v>
      </c>
      <c r="G235" s="103">
        <f t="shared" si="16"/>
        <v>100</v>
      </c>
      <c r="H235" s="104" t="s">
        <v>1090</v>
      </c>
      <c r="I235" s="4"/>
      <c r="J235" s="4"/>
      <c r="K235" s="108"/>
      <c r="L235" s="91"/>
      <c r="M235" s="91"/>
      <c r="N235" s="91"/>
      <c r="O235" s="92"/>
    </row>
    <row r="236" spans="1:15" s="89" customFormat="1" ht="57.75" customHeight="1" x14ac:dyDescent="0.2">
      <c r="A236" s="98" t="s">
        <v>126</v>
      </c>
      <c r="B236" s="3" t="s">
        <v>968</v>
      </c>
      <c r="C236" s="4" t="s">
        <v>969</v>
      </c>
      <c r="D236" s="5" t="s">
        <v>13</v>
      </c>
      <c r="E236" s="5">
        <v>57</v>
      </c>
      <c r="F236" s="5">
        <v>57</v>
      </c>
      <c r="G236" s="103">
        <f>E236/F236*100</f>
        <v>100</v>
      </c>
      <c r="H236" s="104" t="s">
        <v>13</v>
      </c>
      <c r="I236" s="5"/>
      <c r="J236" s="4"/>
      <c r="K236" s="108"/>
      <c r="L236" s="91"/>
      <c r="M236" s="91"/>
      <c r="N236" s="91"/>
      <c r="O236" s="92"/>
    </row>
    <row r="237" spans="1:15" s="89" customFormat="1" ht="51" x14ac:dyDescent="0.2">
      <c r="A237" s="98" t="s">
        <v>148</v>
      </c>
      <c r="B237" s="3" t="s">
        <v>970</v>
      </c>
      <c r="C237" s="4" t="s">
        <v>971</v>
      </c>
      <c r="D237" s="5" t="s">
        <v>13</v>
      </c>
      <c r="E237" s="5">
        <v>0.252</v>
      </c>
      <c r="F237" s="5">
        <v>0.252</v>
      </c>
      <c r="G237" s="103">
        <f>E237/F237*100</f>
        <v>100</v>
      </c>
      <c r="H237" s="104" t="s">
        <v>13</v>
      </c>
      <c r="I237" s="4"/>
      <c r="J237" s="4"/>
      <c r="K237" s="108"/>
      <c r="L237" s="91"/>
      <c r="M237" s="91"/>
      <c r="N237" s="91"/>
      <c r="O237" s="92"/>
    </row>
    <row r="238" spans="1:15" s="89" customFormat="1" ht="51" x14ac:dyDescent="0.2">
      <c r="A238" s="98" t="s">
        <v>151</v>
      </c>
      <c r="B238" s="3" t="s">
        <v>972</v>
      </c>
      <c r="C238" s="4" t="s">
        <v>973</v>
      </c>
      <c r="D238" s="5" t="s">
        <v>13</v>
      </c>
      <c r="E238" s="5">
        <v>38.799999999999997</v>
      </c>
      <c r="F238" s="5">
        <v>38.799999999999997</v>
      </c>
      <c r="G238" s="103">
        <f>E238/F238*100</f>
        <v>100</v>
      </c>
      <c r="H238" s="104" t="s">
        <v>13</v>
      </c>
      <c r="I238" s="4"/>
      <c r="J238" s="4"/>
      <c r="K238" s="108"/>
      <c r="L238" s="91"/>
      <c r="M238" s="91"/>
      <c r="N238" s="91"/>
      <c r="O238" s="92"/>
    </row>
    <row r="239" spans="1:15" s="89" customFormat="1" ht="51" x14ac:dyDescent="0.2">
      <c r="A239" s="98" t="s">
        <v>154</v>
      </c>
      <c r="B239" s="3" t="s">
        <v>974</v>
      </c>
      <c r="C239" s="4" t="s">
        <v>973</v>
      </c>
      <c r="D239" s="5" t="s">
        <v>13</v>
      </c>
      <c r="E239" s="5">
        <v>8.83</v>
      </c>
      <c r="F239" s="5">
        <v>8.83</v>
      </c>
      <c r="G239" s="103">
        <f>E239/F239*100</f>
        <v>100</v>
      </c>
      <c r="H239" s="104" t="s">
        <v>13</v>
      </c>
      <c r="I239" s="4"/>
      <c r="J239" s="4"/>
      <c r="K239" s="108"/>
      <c r="L239" s="91"/>
      <c r="M239" s="91"/>
      <c r="N239" s="91"/>
      <c r="O239" s="92"/>
    </row>
    <row r="240" spans="1:15" s="89" customFormat="1" ht="51" x14ac:dyDescent="0.2">
      <c r="A240" s="98" t="s">
        <v>158</v>
      </c>
      <c r="B240" s="3" t="s">
        <v>975</v>
      </c>
      <c r="C240" s="4" t="s">
        <v>973</v>
      </c>
      <c r="D240" s="5" t="s">
        <v>13</v>
      </c>
      <c r="E240" s="5">
        <v>60</v>
      </c>
      <c r="F240" s="5">
        <v>60</v>
      </c>
      <c r="G240" s="103">
        <f>E240/F240*100</f>
        <v>100</v>
      </c>
      <c r="H240" s="104" t="s">
        <v>13</v>
      </c>
      <c r="I240" s="4"/>
      <c r="J240" s="4"/>
      <c r="K240" s="108"/>
      <c r="L240" s="91"/>
      <c r="M240" s="91"/>
      <c r="N240" s="91"/>
      <c r="O240" s="92"/>
    </row>
    <row r="241" spans="1:15" s="89" customFormat="1" ht="54.75" customHeight="1" x14ac:dyDescent="0.2">
      <c r="A241" s="98" t="s">
        <v>160</v>
      </c>
      <c r="B241" s="190" t="s">
        <v>967</v>
      </c>
      <c r="C241" s="189" t="s">
        <v>230</v>
      </c>
      <c r="D241" s="5">
        <v>15</v>
      </c>
      <c r="E241" s="5">
        <v>16</v>
      </c>
      <c r="F241" s="5">
        <v>15</v>
      </c>
      <c r="G241" s="103">
        <f>F241/E241*100</f>
        <v>93.75</v>
      </c>
      <c r="H241" s="103">
        <f>F241/D241*100</f>
        <v>100</v>
      </c>
      <c r="I241" s="4" t="s">
        <v>440</v>
      </c>
      <c r="J241" s="4"/>
      <c r="K241" s="108"/>
      <c r="L241" s="91"/>
      <c r="M241" s="91"/>
      <c r="N241" s="91"/>
      <c r="O241" s="92"/>
    </row>
    <row r="242" spans="1:15" s="89" customFormat="1" ht="41.25" customHeight="1" x14ac:dyDescent="0.2">
      <c r="A242" s="98" t="s">
        <v>162</v>
      </c>
      <c r="B242" s="190" t="s">
        <v>976</v>
      </c>
      <c r="C242" s="189" t="s">
        <v>977</v>
      </c>
      <c r="D242" s="5" t="s">
        <v>13</v>
      </c>
      <c r="E242" s="5">
        <v>0.19</v>
      </c>
      <c r="F242" s="5">
        <v>0.19</v>
      </c>
      <c r="G242" s="103">
        <f t="shared" ref="G242:G252" si="17">E242/F242*100</f>
        <v>100</v>
      </c>
      <c r="H242" s="103" t="s">
        <v>13</v>
      </c>
      <c r="I242" s="4"/>
      <c r="J242" s="4"/>
      <c r="K242" s="108"/>
      <c r="L242" s="91"/>
      <c r="M242" s="91"/>
      <c r="N242" s="91"/>
      <c r="O242" s="92"/>
    </row>
    <row r="243" spans="1:15" s="89" customFormat="1" ht="25.5" x14ac:dyDescent="0.2">
      <c r="A243" s="98" t="s">
        <v>164</v>
      </c>
      <c r="B243" s="190" t="s">
        <v>1188</v>
      </c>
      <c r="C243" s="189" t="s">
        <v>973</v>
      </c>
      <c r="D243" s="5" t="s">
        <v>13</v>
      </c>
      <c r="E243" s="5">
        <v>36.200000000000003</v>
      </c>
      <c r="F243" s="5">
        <v>36.200000000000003</v>
      </c>
      <c r="G243" s="103">
        <f t="shared" si="17"/>
        <v>100</v>
      </c>
      <c r="H243" s="103" t="s">
        <v>13</v>
      </c>
      <c r="I243" s="4"/>
      <c r="J243" s="4"/>
      <c r="K243" s="108"/>
      <c r="L243" s="91"/>
      <c r="M243" s="91"/>
      <c r="N243" s="91"/>
      <c r="O243" s="92"/>
    </row>
    <row r="244" spans="1:15" s="89" customFormat="1" ht="25.5" x14ac:dyDescent="0.2">
      <c r="A244" s="98" t="s">
        <v>167</v>
      </c>
      <c r="B244" s="190" t="s">
        <v>1189</v>
      </c>
      <c r="C244" s="189" t="s">
        <v>973</v>
      </c>
      <c r="D244" s="5" t="s">
        <v>13</v>
      </c>
      <c r="E244" s="5">
        <v>29.5</v>
      </c>
      <c r="F244" s="5">
        <v>29.5</v>
      </c>
      <c r="G244" s="103">
        <f t="shared" si="17"/>
        <v>100</v>
      </c>
      <c r="H244" s="103" t="s">
        <v>13</v>
      </c>
      <c r="I244" s="4"/>
      <c r="J244" s="4"/>
      <c r="K244" s="108"/>
      <c r="L244" s="91"/>
      <c r="M244" s="91"/>
      <c r="N244" s="91"/>
      <c r="O244" s="92"/>
    </row>
    <row r="245" spans="1:15" s="89" customFormat="1" ht="38.25" x14ac:dyDescent="0.2">
      <c r="A245" s="98" t="s">
        <v>169</v>
      </c>
      <c r="B245" s="190" t="s">
        <v>1190</v>
      </c>
      <c r="C245" s="189" t="s">
        <v>969</v>
      </c>
      <c r="D245" s="5" t="s">
        <v>13</v>
      </c>
      <c r="E245" s="5">
        <v>29.95</v>
      </c>
      <c r="F245" s="5">
        <v>29.95</v>
      </c>
      <c r="G245" s="103">
        <f t="shared" si="17"/>
        <v>100</v>
      </c>
      <c r="H245" s="103" t="s">
        <v>13</v>
      </c>
      <c r="I245" s="4"/>
      <c r="J245" s="4"/>
      <c r="K245" s="108"/>
      <c r="L245" s="91"/>
      <c r="M245" s="91"/>
      <c r="N245" s="91"/>
      <c r="O245" s="92"/>
    </row>
    <row r="246" spans="1:15" s="89" customFormat="1" ht="38.25" x14ac:dyDescent="0.2">
      <c r="A246" s="98" t="s">
        <v>171</v>
      </c>
      <c r="B246" s="190" t="s">
        <v>1191</v>
      </c>
      <c r="C246" s="189" t="s">
        <v>978</v>
      </c>
      <c r="D246" s="5" t="s">
        <v>13</v>
      </c>
      <c r="E246" s="5">
        <v>0.17799999999999999</v>
      </c>
      <c r="F246" s="5">
        <v>0.17799999999999999</v>
      </c>
      <c r="G246" s="103">
        <f t="shared" si="17"/>
        <v>100</v>
      </c>
      <c r="H246" s="103" t="s">
        <v>13</v>
      </c>
      <c r="I246" s="4"/>
      <c r="J246" s="4"/>
      <c r="K246" s="108"/>
      <c r="L246" s="91"/>
      <c r="M246" s="91"/>
      <c r="N246" s="91"/>
      <c r="O246" s="92"/>
    </row>
    <row r="247" spans="1:15" s="89" customFormat="1" ht="38.25" x14ac:dyDescent="0.2">
      <c r="A247" s="98" t="s">
        <v>173</v>
      </c>
      <c r="B247" s="190" t="s">
        <v>1192</v>
      </c>
      <c r="C247" s="189" t="s">
        <v>17</v>
      </c>
      <c r="D247" s="5" t="s">
        <v>13</v>
      </c>
      <c r="E247" s="5">
        <v>14.75</v>
      </c>
      <c r="F247" s="5">
        <v>14.75</v>
      </c>
      <c r="G247" s="103">
        <f t="shared" si="17"/>
        <v>100</v>
      </c>
      <c r="H247" s="103" t="s">
        <v>13</v>
      </c>
      <c r="I247" s="4"/>
      <c r="J247" s="4"/>
      <c r="K247" s="108"/>
      <c r="L247" s="91"/>
      <c r="M247" s="91"/>
      <c r="N247" s="91"/>
      <c r="O247" s="92"/>
    </row>
    <row r="248" spans="1:15" s="89" customFormat="1" ht="38.25" x14ac:dyDescent="0.2">
      <c r="A248" s="98" t="s">
        <v>175</v>
      </c>
      <c r="B248" s="190" t="s">
        <v>979</v>
      </c>
      <c r="C248" s="189" t="s">
        <v>980</v>
      </c>
      <c r="D248" s="5" t="s">
        <v>13</v>
      </c>
      <c r="E248" s="5">
        <v>1.88</v>
      </c>
      <c r="F248" s="5">
        <v>1.88</v>
      </c>
      <c r="G248" s="103">
        <f t="shared" si="17"/>
        <v>100</v>
      </c>
      <c r="H248" s="103" t="s">
        <v>13</v>
      </c>
      <c r="I248" s="4"/>
      <c r="J248" s="4"/>
      <c r="K248" s="108"/>
      <c r="L248" s="91"/>
      <c r="M248" s="91"/>
      <c r="N248" s="91"/>
      <c r="O248" s="92"/>
    </row>
    <row r="249" spans="1:15" s="89" customFormat="1" ht="25.5" x14ac:dyDescent="0.2">
      <c r="A249" s="98" t="s">
        <v>177</v>
      </c>
      <c r="B249" s="190" t="s">
        <v>981</v>
      </c>
      <c r="C249" s="189" t="s">
        <v>17</v>
      </c>
      <c r="D249" s="5" t="s">
        <v>13</v>
      </c>
      <c r="E249" s="5">
        <v>10.7</v>
      </c>
      <c r="F249" s="5">
        <v>10.7</v>
      </c>
      <c r="G249" s="103">
        <f t="shared" si="17"/>
        <v>100</v>
      </c>
      <c r="H249" s="103" t="s">
        <v>13</v>
      </c>
      <c r="I249" s="4"/>
      <c r="J249" s="4"/>
      <c r="K249" s="108"/>
      <c r="L249" s="91"/>
      <c r="M249" s="91"/>
      <c r="N249" s="91"/>
      <c r="O249" s="92"/>
    </row>
    <row r="250" spans="1:15" s="89" customFormat="1" ht="25.5" x14ac:dyDescent="0.2">
      <c r="A250" s="98" t="s">
        <v>178</v>
      </c>
      <c r="B250" s="190" t="s">
        <v>982</v>
      </c>
      <c r="C250" s="189" t="s">
        <v>17</v>
      </c>
      <c r="D250" s="5" t="s">
        <v>13</v>
      </c>
      <c r="E250" s="5">
        <v>23.7</v>
      </c>
      <c r="F250" s="5">
        <v>23.7</v>
      </c>
      <c r="G250" s="103">
        <f t="shared" si="17"/>
        <v>100</v>
      </c>
      <c r="H250" s="103" t="s">
        <v>13</v>
      </c>
      <c r="I250" s="4"/>
      <c r="J250" s="4"/>
      <c r="K250" s="108"/>
      <c r="L250" s="91"/>
      <c r="M250" s="91"/>
      <c r="N250" s="91"/>
      <c r="O250" s="92"/>
    </row>
    <row r="251" spans="1:15" s="89" customFormat="1" ht="51" x14ac:dyDescent="0.2">
      <c r="A251" s="98" t="s">
        <v>477</v>
      </c>
      <c r="B251" s="3" t="s">
        <v>983</v>
      </c>
      <c r="C251" s="4" t="s">
        <v>969</v>
      </c>
      <c r="D251" s="5" t="s">
        <v>13</v>
      </c>
      <c r="E251" s="5">
        <v>4.7</v>
      </c>
      <c r="F251" s="5">
        <v>4.7</v>
      </c>
      <c r="G251" s="103">
        <f t="shared" si="17"/>
        <v>100</v>
      </c>
      <c r="H251" s="103" t="s">
        <v>13</v>
      </c>
      <c r="I251" s="4"/>
      <c r="J251" s="4"/>
      <c r="K251" s="108"/>
      <c r="L251" s="91"/>
      <c r="M251" s="91"/>
      <c r="N251" s="91"/>
      <c r="O251" s="92"/>
    </row>
    <row r="252" spans="1:15" s="89" customFormat="1" ht="38.25" x14ac:dyDescent="0.2">
      <c r="A252" s="98" t="s">
        <v>914</v>
      </c>
      <c r="B252" s="3" t="s">
        <v>984</v>
      </c>
      <c r="C252" s="4" t="s">
        <v>17</v>
      </c>
      <c r="D252" s="5" t="s">
        <v>13</v>
      </c>
      <c r="E252" s="5">
        <v>5</v>
      </c>
      <c r="F252" s="5">
        <v>5</v>
      </c>
      <c r="G252" s="103">
        <f t="shared" si="17"/>
        <v>100</v>
      </c>
      <c r="H252" s="103" t="s">
        <v>13</v>
      </c>
      <c r="I252" s="4"/>
      <c r="J252" s="4"/>
      <c r="K252" s="108"/>
      <c r="L252" s="91"/>
      <c r="M252" s="91"/>
      <c r="N252" s="91"/>
      <c r="O252" s="92"/>
    </row>
    <row r="253" spans="1:15" x14ac:dyDescent="0.2">
      <c r="A253" s="49" t="s">
        <v>122</v>
      </c>
      <c r="B253" s="197" t="s">
        <v>245</v>
      </c>
      <c r="C253" s="197"/>
      <c r="D253" s="197"/>
      <c r="E253" s="197"/>
      <c r="F253" s="197"/>
      <c r="G253" s="197"/>
      <c r="H253" s="197"/>
      <c r="I253" s="197"/>
      <c r="J253" s="197"/>
      <c r="K253" s="55"/>
      <c r="L253" s="55"/>
    </row>
    <row r="254" spans="1:15" s="89" customFormat="1" ht="63.75" customHeight="1" x14ac:dyDescent="0.2">
      <c r="A254" s="98">
        <v>1</v>
      </c>
      <c r="B254" s="190" t="s">
        <v>985</v>
      </c>
      <c r="C254" s="189" t="s">
        <v>17</v>
      </c>
      <c r="D254" s="5">
        <v>49.5</v>
      </c>
      <c r="E254" s="5">
        <v>50</v>
      </c>
      <c r="F254" s="5">
        <v>50</v>
      </c>
      <c r="G254" s="103">
        <f>F254/E254*100</f>
        <v>100</v>
      </c>
      <c r="H254" s="104" t="s">
        <v>1074</v>
      </c>
      <c r="I254" s="5"/>
      <c r="J254" s="4" t="s">
        <v>986</v>
      </c>
      <c r="K254" s="108"/>
      <c r="L254" s="91"/>
      <c r="M254" s="91"/>
      <c r="N254" s="91"/>
      <c r="O254" s="92"/>
    </row>
    <row r="255" spans="1:15" s="89" customFormat="1" ht="57" customHeight="1" x14ac:dyDescent="0.2">
      <c r="A255" s="98" t="s">
        <v>3</v>
      </c>
      <c r="B255" s="190" t="s">
        <v>1187</v>
      </c>
      <c r="C255" s="189" t="s">
        <v>227</v>
      </c>
      <c r="D255" s="109">
        <v>22.111999999999998</v>
      </c>
      <c r="E255" s="109">
        <v>7.3550000000000004</v>
      </c>
      <c r="F255" s="109">
        <v>7.3550000000000004</v>
      </c>
      <c r="G255" s="103">
        <f>F255/E255*100</f>
        <v>100</v>
      </c>
      <c r="H255" s="104">
        <f>F255/D255*100</f>
        <v>33.262481910274964</v>
      </c>
      <c r="I255" s="5"/>
      <c r="J255" s="4"/>
      <c r="K255" s="108"/>
      <c r="L255" s="91"/>
      <c r="M255" s="91"/>
      <c r="N255" s="91"/>
      <c r="O255" s="92"/>
    </row>
    <row r="256" spans="1:15" s="89" customFormat="1" ht="194.25" customHeight="1" x14ac:dyDescent="0.2">
      <c r="A256" s="98" t="s">
        <v>9</v>
      </c>
      <c r="B256" s="190" t="s">
        <v>987</v>
      </c>
      <c r="C256" s="189" t="s">
        <v>17</v>
      </c>
      <c r="D256" s="5">
        <v>30.6</v>
      </c>
      <c r="E256" s="5">
        <v>16.2</v>
      </c>
      <c r="F256" s="5">
        <v>16.2</v>
      </c>
      <c r="G256" s="103">
        <f>F256/E256*100</f>
        <v>100</v>
      </c>
      <c r="H256" s="104" t="s">
        <v>1092</v>
      </c>
      <c r="I256" s="4"/>
      <c r="J256" s="4"/>
      <c r="K256" s="108"/>
      <c r="L256" s="91"/>
      <c r="M256" s="91"/>
      <c r="N256" s="91"/>
      <c r="O256" s="92"/>
    </row>
    <row r="257" spans="1:15" s="89" customFormat="1" ht="186" customHeight="1" x14ac:dyDescent="0.2">
      <c r="A257" s="98" t="s">
        <v>27</v>
      </c>
      <c r="B257" s="3" t="s">
        <v>988</v>
      </c>
      <c r="C257" s="4" t="s">
        <v>8</v>
      </c>
      <c r="D257" s="149">
        <v>14.8</v>
      </c>
      <c r="E257" s="149">
        <v>9.6</v>
      </c>
      <c r="F257" s="149">
        <v>14.8</v>
      </c>
      <c r="G257" s="103">
        <f>E257/F257*100</f>
        <v>64.864864864864856</v>
      </c>
      <c r="H257" s="104" t="s">
        <v>1088</v>
      </c>
      <c r="I257" s="186" t="s">
        <v>1185</v>
      </c>
      <c r="J257" s="4"/>
      <c r="K257" s="91"/>
      <c r="L257" s="108"/>
      <c r="M257" s="91"/>
      <c r="N257" s="91"/>
      <c r="O257" s="92"/>
    </row>
    <row r="258" spans="1:15" hidden="1" x14ac:dyDescent="0.2">
      <c r="A258" s="78"/>
      <c r="B258" s="198" t="s">
        <v>271</v>
      </c>
      <c r="C258" s="198"/>
      <c r="D258" s="198"/>
      <c r="E258" s="198"/>
      <c r="F258" s="198"/>
      <c r="G258" s="198"/>
      <c r="H258" s="198"/>
      <c r="I258" s="198"/>
      <c r="J258" s="198"/>
    </row>
    <row r="259" spans="1:15" ht="63.75" hidden="1" x14ac:dyDescent="0.2">
      <c r="A259" s="78" t="s">
        <v>4</v>
      </c>
      <c r="B259" s="87" t="s">
        <v>246</v>
      </c>
      <c r="C259" s="83" t="s">
        <v>17</v>
      </c>
      <c r="D259" s="83">
        <v>48</v>
      </c>
      <c r="E259" s="149">
        <v>49.5</v>
      </c>
      <c r="F259" s="149">
        <v>49.5</v>
      </c>
      <c r="G259" s="150">
        <f>F259/E259</f>
        <v>1</v>
      </c>
      <c r="H259" s="151"/>
      <c r="I259" s="82" t="s">
        <v>247</v>
      </c>
      <c r="J259" s="83" t="s">
        <v>248</v>
      </c>
    </row>
    <row r="260" spans="1:15" ht="51" hidden="1" x14ac:dyDescent="0.2">
      <c r="A260" s="78" t="s">
        <v>3</v>
      </c>
      <c r="B260" s="87" t="s">
        <v>249</v>
      </c>
      <c r="C260" s="83" t="s">
        <v>250</v>
      </c>
      <c r="D260" s="152">
        <v>0.32</v>
      </c>
      <c r="E260" s="83">
        <v>2.0139999999999998</v>
      </c>
      <c r="F260" s="83">
        <v>2.0139999999999998</v>
      </c>
      <c r="G260" s="150">
        <f>F260/E260</f>
        <v>1</v>
      </c>
      <c r="H260" s="151"/>
      <c r="I260" s="82" t="s">
        <v>247</v>
      </c>
      <c r="J260" s="83" t="s">
        <v>247</v>
      </c>
    </row>
    <row r="261" spans="1:15" ht="76.5" hidden="1" customHeight="1" x14ac:dyDescent="0.2">
      <c r="A261" s="78" t="s">
        <v>9</v>
      </c>
      <c r="B261" s="87" t="s">
        <v>251</v>
      </c>
      <c r="C261" s="83" t="s">
        <v>227</v>
      </c>
      <c r="D261" s="83">
        <v>142.34100000000001</v>
      </c>
      <c r="E261" s="83">
        <v>162.80000000000001</v>
      </c>
      <c r="F261" s="83">
        <v>145.80000000000001</v>
      </c>
      <c r="G261" s="150">
        <f>F261/E261</f>
        <v>0.89557739557739557</v>
      </c>
      <c r="H261" s="151"/>
      <c r="I261" s="83" t="s">
        <v>252</v>
      </c>
      <c r="J261" s="83" t="s">
        <v>247</v>
      </c>
    </row>
    <row r="262" spans="1:15" ht="63.75" hidden="1" x14ac:dyDescent="0.2">
      <c r="A262" s="78" t="s">
        <v>27</v>
      </c>
      <c r="B262" s="87" t="s">
        <v>253</v>
      </c>
      <c r="C262" s="83" t="s">
        <v>254</v>
      </c>
      <c r="D262" s="83">
        <v>49.98</v>
      </c>
      <c r="E262" s="83">
        <v>95.3</v>
      </c>
      <c r="F262" s="83">
        <v>95.3</v>
      </c>
      <c r="G262" s="150">
        <f>F262/E262</f>
        <v>1</v>
      </c>
      <c r="H262" s="151"/>
      <c r="I262" s="82" t="s">
        <v>247</v>
      </c>
      <c r="J262" s="82" t="s">
        <v>247</v>
      </c>
    </row>
    <row r="263" spans="1:15" hidden="1" x14ac:dyDescent="0.2">
      <c r="A263" s="78"/>
      <c r="B263" s="198" t="s">
        <v>272</v>
      </c>
      <c r="C263" s="198"/>
      <c r="D263" s="198"/>
      <c r="E263" s="198"/>
      <c r="F263" s="198"/>
      <c r="G263" s="198"/>
      <c r="H263" s="198"/>
      <c r="I263" s="198"/>
      <c r="J263" s="198"/>
    </row>
    <row r="264" spans="1:15" ht="216.75" hidden="1" customHeight="1" x14ac:dyDescent="0.2">
      <c r="A264" s="206" t="s">
        <v>4</v>
      </c>
      <c r="B264" s="87" t="s">
        <v>255</v>
      </c>
      <c r="C264" s="83" t="s">
        <v>146</v>
      </c>
      <c r="D264" s="82">
        <v>351</v>
      </c>
      <c r="E264" s="82">
        <v>349</v>
      </c>
      <c r="F264" s="82">
        <v>376</v>
      </c>
      <c r="G264" s="150">
        <f t="shared" ref="G264:G269" si="18">E264/F264</f>
        <v>0.92819148936170215</v>
      </c>
      <c r="H264" s="151"/>
      <c r="I264" s="83" t="s">
        <v>256</v>
      </c>
      <c r="J264" s="83" t="s">
        <v>257</v>
      </c>
    </row>
    <row r="265" spans="1:15" ht="216.75" hidden="1" customHeight="1" x14ac:dyDescent="0.2">
      <c r="A265" s="206"/>
      <c r="B265" s="87" t="s">
        <v>258</v>
      </c>
      <c r="C265" s="83" t="s">
        <v>17</v>
      </c>
      <c r="D265" s="82">
        <f>100-4.6</f>
        <v>95.4</v>
      </c>
      <c r="E265" s="82">
        <f>100-5.2</f>
        <v>94.8</v>
      </c>
      <c r="F265" s="8">
        <f>100*376/368</f>
        <v>102.17391304347827</v>
      </c>
      <c r="G265" s="150">
        <f t="shared" si="18"/>
        <v>0.92782978723404252</v>
      </c>
      <c r="H265" s="151"/>
      <c r="I265" s="83" t="s">
        <v>259</v>
      </c>
      <c r="J265" s="83" t="s">
        <v>260</v>
      </c>
    </row>
    <row r="266" spans="1:15" ht="102" hidden="1" x14ac:dyDescent="0.2">
      <c r="A266" s="206" t="s">
        <v>3</v>
      </c>
      <c r="B266" s="87" t="s">
        <v>261</v>
      </c>
      <c r="C266" s="83" t="s">
        <v>146</v>
      </c>
      <c r="D266" s="82">
        <v>9.9</v>
      </c>
      <c r="E266" s="8">
        <v>9</v>
      </c>
      <c r="F266" s="8">
        <v>10</v>
      </c>
      <c r="G266" s="150">
        <f t="shared" si="18"/>
        <v>0.9</v>
      </c>
      <c r="H266" s="151"/>
      <c r="I266" s="83" t="s">
        <v>262</v>
      </c>
      <c r="J266" s="83" t="s">
        <v>263</v>
      </c>
    </row>
    <row r="267" spans="1:15" ht="114.75" hidden="1" x14ac:dyDescent="0.2">
      <c r="A267" s="206"/>
      <c r="B267" s="87" t="s">
        <v>264</v>
      </c>
      <c r="C267" s="83" t="s">
        <v>17</v>
      </c>
      <c r="D267" s="82">
        <f>100-1.6</f>
        <v>98.4</v>
      </c>
      <c r="E267" s="82">
        <f>100-10.7</f>
        <v>89.3</v>
      </c>
      <c r="F267" s="8">
        <f>100*9.962/10.04</f>
        <v>99.223107569721122</v>
      </c>
      <c r="G267" s="150">
        <f t="shared" si="18"/>
        <v>0.89999196948403926</v>
      </c>
      <c r="H267" s="151"/>
      <c r="I267" s="83" t="s">
        <v>265</v>
      </c>
      <c r="J267" s="83" t="s">
        <v>247</v>
      </c>
    </row>
    <row r="268" spans="1:15" ht="102" hidden="1" x14ac:dyDescent="0.2">
      <c r="A268" s="206" t="s">
        <v>9</v>
      </c>
      <c r="B268" s="87" t="s">
        <v>266</v>
      </c>
      <c r="C268" s="83" t="s">
        <v>146</v>
      </c>
      <c r="D268" s="82">
        <v>34.9</v>
      </c>
      <c r="E268" s="82">
        <v>34.799999999999997</v>
      </c>
      <c r="F268" s="82">
        <v>37.4</v>
      </c>
      <c r="G268" s="150">
        <f t="shared" si="18"/>
        <v>0.93048128342245984</v>
      </c>
      <c r="H268" s="151"/>
      <c r="I268" s="83" t="s">
        <v>267</v>
      </c>
      <c r="J268" s="83" t="s">
        <v>268</v>
      </c>
    </row>
    <row r="269" spans="1:15" ht="127.5" hidden="1" customHeight="1" x14ac:dyDescent="0.2">
      <c r="A269" s="206"/>
      <c r="B269" s="87" t="s">
        <v>269</v>
      </c>
      <c r="C269" s="83" t="s">
        <v>17</v>
      </c>
      <c r="D269" s="82">
        <f>100-4.5</f>
        <v>95.5</v>
      </c>
      <c r="E269" s="82">
        <f>100-4.8</f>
        <v>95.2</v>
      </c>
      <c r="F269" s="8">
        <f>100*37.4/36.52</f>
        <v>102.40963855421685</v>
      </c>
      <c r="G269" s="150">
        <f t="shared" si="18"/>
        <v>0.92960000000000009</v>
      </c>
      <c r="H269" s="151"/>
      <c r="I269" s="83" t="s">
        <v>270</v>
      </c>
      <c r="J269" s="83" t="s">
        <v>247</v>
      </c>
    </row>
    <row r="270" spans="1:15" ht="21.75" customHeight="1" x14ac:dyDescent="0.2">
      <c r="A270" s="49" t="s">
        <v>124</v>
      </c>
      <c r="B270" s="236" t="s">
        <v>273</v>
      </c>
      <c r="C270" s="236"/>
      <c r="D270" s="236"/>
      <c r="E270" s="236"/>
      <c r="F270" s="236"/>
      <c r="G270" s="236"/>
      <c r="H270" s="236"/>
      <c r="I270" s="236"/>
      <c r="J270" s="236"/>
      <c r="K270" s="55"/>
    </row>
    <row r="271" spans="1:15" s="89" customFormat="1" ht="171.75" customHeight="1" x14ac:dyDescent="0.2">
      <c r="A271" s="98" t="s">
        <v>4</v>
      </c>
      <c r="B271" s="111" t="s">
        <v>274</v>
      </c>
      <c r="C271" s="112" t="s">
        <v>17</v>
      </c>
      <c r="D271" s="124">
        <v>28.8</v>
      </c>
      <c r="E271" s="124">
        <v>32.5</v>
      </c>
      <c r="F271" s="124">
        <v>32.5</v>
      </c>
      <c r="G271" s="103">
        <f>F271/E271*100</f>
        <v>100</v>
      </c>
      <c r="H271" s="114" t="s">
        <v>1093</v>
      </c>
      <c r="I271" s="237" t="s">
        <v>1150</v>
      </c>
      <c r="J271" s="112" t="s">
        <v>1210</v>
      </c>
      <c r="K271" s="108"/>
      <c r="L271" s="91"/>
      <c r="M271" s="91"/>
      <c r="N271" s="91"/>
      <c r="O271" s="92"/>
    </row>
    <row r="272" spans="1:15" s="89" customFormat="1" ht="94.5" customHeight="1" x14ac:dyDescent="0.2">
      <c r="A272" s="98" t="s">
        <v>3</v>
      </c>
      <c r="B272" s="111" t="s">
        <v>275</v>
      </c>
      <c r="C272" s="112" t="s">
        <v>17</v>
      </c>
      <c r="D272" s="124">
        <v>12</v>
      </c>
      <c r="E272" s="124">
        <v>14</v>
      </c>
      <c r="F272" s="124">
        <v>14.7</v>
      </c>
      <c r="G272" s="103">
        <f t="shared" ref="G272:G279" si="19">F272/E272*100</f>
        <v>105</v>
      </c>
      <c r="H272" s="114" t="s">
        <v>1094</v>
      </c>
      <c r="I272" s="238"/>
      <c r="J272" s="112" t="s">
        <v>1211</v>
      </c>
      <c r="K272" s="108"/>
      <c r="L272" s="91"/>
      <c r="M272" s="91"/>
      <c r="N272" s="91"/>
      <c r="O272" s="92"/>
    </row>
    <row r="273" spans="1:15" s="89" customFormat="1" ht="117" customHeight="1" x14ac:dyDescent="0.2">
      <c r="A273" s="98" t="s">
        <v>9</v>
      </c>
      <c r="B273" s="3" t="s">
        <v>276</v>
      </c>
      <c r="C273" s="4" t="s">
        <v>17</v>
      </c>
      <c r="D273" s="5">
        <v>67.599999999999994</v>
      </c>
      <c r="E273" s="5">
        <v>65</v>
      </c>
      <c r="F273" s="5">
        <v>67.7</v>
      </c>
      <c r="G273" s="103">
        <f t="shared" si="19"/>
        <v>104.15384615384615</v>
      </c>
      <c r="H273" s="114" t="s">
        <v>1095</v>
      </c>
      <c r="I273" s="238"/>
      <c r="J273" s="112" t="s">
        <v>1212</v>
      </c>
      <c r="K273" s="108"/>
      <c r="L273" s="91"/>
      <c r="M273" s="91"/>
      <c r="N273" s="91"/>
      <c r="O273" s="92"/>
    </row>
    <row r="274" spans="1:15" s="89" customFormat="1" ht="99.75" customHeight="1" x14ac:dyDescent="0.2">
      <c r="A274" s="98" t="s">
        <v>27</v>
      </c>
      <c r="B274" s="3" t="s">
        <v>277</v>
      </c>
      <c r="C274" s="4" t="s">
        <v>17</v>
      </c>
      <c r="D274" s="5">
        <v>8.5</v>
      </c>
      <c r="E274" s="5">
        <v>11.3</v>
      </c>
      <c r="F274" s="5">
        <v>11.3</v>
      </c>
      <c r="G274" s="103">
        <f t="shared" si="19"/>
        <v>100</v>
      </c>
      <c r="H274" s="114" t="s">
        <v>1227</v>
      </c>
      <c r="I274" s="238"/>
      <c r="J274" s="112" t="s">
        <v>1213</v>
      </c>
      <c r="K274" s="108"/>
      <c r="L274" s="91"/>
      <c r="M274" s="91"/>
      <c r="N274" s="91"/>
      <c r="O274" s="92"/>
    </row>
    <row r="275" spans="1:15" s="89" customFormat="1" ht="93.75" customHeight="1" x14ac:dyDescent="0.2">
      <c r="A275" s="98" t="s">
        <v>28</v>
      </c>
      <c r="B275" s="3" t="s">
        <v>278</v>
      </c>
      <c r="C275" s="4" t="s">
        <v>17</v>
      </c>
      <c r="D275" s="5">
        <v>50.5</v>
      </c>
      <c r="E275" s="5">
        <v>30</v>
      </c>
      <c r="F275" s="5">
        <v>52</v>
      </c>
      <c r="G275" s="103">
        <f t="shared" si="19"/>
        <v>173.33333333333334</v>
      </c>
      <c r="H275" s="114" t="s">
        <v>1091</v>
      </c>
      <c r="I275" s="239"/>
      <c r="J275" s="112" t="s">
        <v>1214</v>
      </c>
      <c r="K275" s="108"/>
      <c r="L275" s="91"/>
      <c r="M275" s="91"/>
      <c r="N275" s="91"/>
      <c r="O275" s="92"/>
    </row>
    <row r="276" spans="1:15" s="89" customFormat="1" ht="110.25" customHeight="1" x14ac:dyDescent="0.2">
      <c r="A276" s="98" t="s">
        <v>29</v>
      </c>
      <c r="B276" s="3" t="s">
        <v>989</v>
      </c>
      <c r="C276" s="4" t="s">
        <v>17</v>
      </c>
      <c r="D276" s="5">
        <v>59</v>
      </c>
      <c r="E276" s="5">
        <v>60</v>
      </c>
      <c r="F276" s="5">
        <v>60</v>
      </c>
      <c r="G276" s="103">
        <f t="shared" si="19"/>
        <v>100</v>
      </c>
      <c r="H276" s="114" t="s">
        <v>1142</v>
      </c>
      <c r="I276" s="144"/>
      <c r="J276" s="112" t="s">
        <v>1215</v>
      </c>
      <c r="K276" s="108"/>
      <c r="L276" s="91"/>
      <c r="M276" s="91"/>
      <c r="N276" s="91"/>
      <c r="O276" s="92"/>
    </row>
    <row r="277" spans="1:15" s="89" customFormat="1" ht="105" customHeight="1" x14ac:dyDescent="0.2">
      <c r="A277" s="98" t="s">
        <v>122</v>
      </c>
      <c r="B277" s="3" t="s">
        <v>990</v>
      </c>
      <c r="C277" s="4" t="s">
        <v>17</v>
      </c>
      <c r="D277" s="5">
        <v>39.5</v>
      </c>
      <c r="E277" s="5">
        <v>46</v>
      </c>
      <c r="F277" s="5">
        <v>46</v>
      </c>
      <c r="G277" s="103">
        <f t="shared" si="19"/>
        <v>100</v>
      </c>
      <c r="H277" s="114" t="s">
        <v>1096</v>
      </c>
      <c r="I277" s="144"/>
      <c r="J277" s="112" t="s">
        <v>1216</v>
      </c>
      <c r="K277" s="108"/>
      <c r="L277" s="91"/>
      <c r="M277" s="91"/>
      <c r="N277" s="91"/>
      <c r="O277" s="92"/>
    </row>
    <row r="278" spans="1:15" s="89" customFormat="1" ht="102" customHeight="1" x14ac:dyDescent="0.2">
      <c r="A278" s="98" t="s">
        <v>124</v>
      </c>
      <c r="B278" s="3" t="s">
        <v>991</v>
      </c>
      <c r="C278" s="4" t="s">
        <v>17</v>
      </c>
      <c r="D278" s="5">
        <v>35</v>
      </c>
      <c r="E278" s="5">
        <v>35</v>
      </c>
      <c r="F278" s="5">
        <v>35</v>
      </c>
      <c r="G278" s="103">
        <f t="shared" si="19"/>
        <v>100</v>
      </c>
      <c r="H278" s="114" t="s">
        <v>1088</v>
      </c>
      <c r="I278" s="144"/>
      <c r="J278" s="112" t="s">
        <v>1217</v>
      </c>
      <c r="K278" s="108"/>
      <c r="L278" s="91"/>
      <c r="M278" s="91"/>
      <c r="N278" s="91"/>
      <c r="O278" s="92"/>
    </row>
    <row r="279" spans="1:15" s="89" customFormat="1" ht="105" customHeight="1" x14ac:dyDescent="0.2">
      <c r="A279" s="98" t="s">
        <v>126</v>
      </c>
      <c r="B279" s="3" t="s">
        <v>992</v>
      </c>
      <c r="C279" s="4" t="s">
        <v>17</v>
      </c>
      <c r="D279" s="5">
        <v>11</v>
      </c>
      <c r="E279" s="5">
        <v>13</v>
      </c>
      <c r="F279" s="5">
        <v>13</v>
      </c>
      <c r="G279" s="103">
        <f t="shared" si="19"/>
        <v>100</v>
      </c>
      <c r="H279" s="114" t="s">
        <v>1097</v>
      </c>
      <c r="I279" s="144"/>
      <c r="J279" s="112" t="s">
        <v>1218</v>
      </c>
      <c r="K279" s="108"/>
      <c r="L279" s="91"/>
      <c r="M279" s="91"/>
      <c r="N279" s="91"/>
      <c r="O279" s="92"/>
    </row>
    <row r="280" spans="1:15" hidden="1" x14ac:dyDescent="0.2">
      <c r="A280" s="78"/>
      <c r="B280" s="195" t="s">
        <v>279</v>
      </c>
      <c r="C280" s="195"/>
      <c r="D280" s="195"/>
      <c r="E280" s="195"/>
      <c r="F280" s="195"/>
      <c r="G280" s="195"/>
      <c r="H280" s="195"/>
      <c r="I280" s="195"/>
      <c r="J280" s="195"/>
    </row>
    <row r="281" spans="1:15" ht="51" hidden="1" customHeight="1" x14ac:dyDescent="0.2">
      <c r="A281" s="78" t="s">
        <v>4</v>
      </c>
      <c r="B281" s="87" t="s">
        <v>280</v>
      </c>
      <c r="C281" s="83" t="s">
        <v>8</v>
      </c>
      <c r="D281" s="82">
        <v>316</v>
      </c>
      <c r="E281" s="82">
        <v>310</v>
      </c>
      <c r="F281" s="82">
        <v>318</v>
      </c>
      <c r="G281" s="8">
        <f t="shared" ref="G281:G296" si="20">F281/E281*100</f>
        <v>102.58064516129033</v>
      </c>
      <c r="H281" s="66"/>
      <c r="I281" s="82"/>
      <c r="J281" s="83" t="s">
        <v>281</v>
      </c>
    </row>
    <row r="282" spans="1:15" ht="25.5" hidden="1" x14ac:dyDescent="0.2">
      <c r="A282" s="78" t="s">
        <v>3</v>
      </c>
      <c r="B282" s="87" t="s">
        <v>282</v>
      </c>
      <c r="C282" s="83" t="s">
        <v>8</v>
      </c>
      <c r="D282" s="82">
        <v>28</v>
      </c>
      <c r="E282" s="82">
        <v>4</v>
      </c>
      <c r="F282" s="82">
        <v>5</v>
      </c>
      <c r="G282" s="8">
        <f t="shared" si="20"/>
        <v>125</v>
      </c>
      <c r="H282" s="66"/>
      <c r="I282" s="82"/>
      <c r="J282" s="83" t="s">
        <v>281</v>
      </c>
    </row>
    <row r="283" spans="1:15" ht="38.25" hidden="1" x14ac:dyDescent="0.2">
      <c r="A283" s="78" t="s">
        <v>9</v>
      </c>
      <c r="B283" s="87" t="s">
        <v>283</v>
      </c>
      <c r="C283" s="83" t="s">
        <v>8</v>
      </c>
      <c r="D283" s="82">
        <v>39</v>
      </c>
      <c r="E283" s="82">
        <v>36</v>
      </c>
      <c r="F283" s="82">
        <v>56</v>
      </c>
      <c r="G283" s="8">
        <f t="shared" si="20"/>
        <v>155.55555555555557</v>
      </c>
      <c r="H283" s="66"/>
      <c r="I283" s="82"/>
      <c r="J283" s="83" t="s">
        <v>281</v>
      </c>
    </row>
    <row r="284" spans="1:15" ht="51" hidden="1" x14ac:dyDescent="0.2">
      <c r="A284" s="78" t="s">
        <v>27</v>
      </c>
      <c r="B284" s="87" t="s">
        <v>284</v>
      </c>
      <c r="C284" s="83" t="s">
        <v>8</v>
      </c>
      <c r="D284" s="82">
        <v>555</v>
      </c>
      <c r="E284" s="82">
        <v>470</v>
      </c>
      <c r="F284" s="82">
        <v>510</v>
      </c>
      <c r="G284" s="8">
        <f t="shared" si="20"/>
        <v>108.51063829787233</v>
      </c>
      <c r="H284" s="66"/>
      <c r="I284" s="82"/>
      <c r="J284" s="83" t="s">
        <v>281</v>
      </c>
    </row>
    <row r="285" spans="1:15" ht="38.25" hidden="1" x14ac:dyDescent="0.2">
      <c r="A285" s="78" t="s">
        <v>28</v>
      </c>
      <c r="B285" s="87" t="s">
        <v>285</v>
      </c>
      <c r="C285" s="83" t="s">
        <v>8</v>
      </c>
      <c r="D285" s="82">
        <v>158</v>
      </c>
      <c r="E285" s="82">
        <v>164</v>
      </c>
      <c r="F285" s="73">
        <v>165</v>
      </c>
      <c r="G285" s="8">
        <f>F285/E285*100</f>
        <v>100.60975609756098</v>
      </c>
      <c r="H285" s="66"/>
      <c r="I285" s="82"/>
      <c r="J285" s="83" t="s">
        <v>281</v>
      </c>
    </row>
    <row r="286" spans="1:15" ht="51" hidden="1" x14ac:dyDescent="0.2">
      <c r="A286" s="78" t="s">
        <v>29</v>
      </c>
      <c r="B286" s="87" t="s">
        <v>286</v>
      </c>
      <c r="C286" s="83" t="s">
        <v>146</v>
      </c>
      <c r="D286" s="82">
        <v>253</v>
      </c>
      <c r="E286" s="82">
        <v>415</v>
      </c>
      <c r="F286" s="82">
        <v>342</v>
      </c>
      <c r="G286" s="8">
        <f t="shared" si="20"/>
        <v>82.409638554216869</v>
      </c>
      <c r="H286" s="66"/>
      <c r="I286" s="83" t="s">
        <v>287</v>
      </c>
      <c r="J286" s="83" t="s">
        <v>281</v>
      </c>
    </row>
    <row r="287" spans="1:15" ht="38.25" hidden="1" x14ac:dyDescent="0.2">
      <c r="A287" s="78" t="s">
        <v>122</v>
      </c>
      <c r="B287" s="87" t="s">
        <v>288</v>
      </c>
      <c r="C287" s="83" t="s">
        <v>289</v>
      </c>
      <c r="D287" s="78" t="s">
        <v>290</v>
      </c>
      <c r="E287" s="78" t="s">
        <v>290</v>
      </c>
      <c r="F287" s="78" t="s">
        <v>290</v>
      </c>
      <c r="G287" s="8">
        <f t="shared" si="20"/>
        <v>100</v>
      </c>
      <c r="H287" s="66"/>
      <c r="I287" s="82"/>
      <c r="J287" s="83" t="s">
        <v>281</v>
      </c>
    </row>
    <row r="288" spans="1:15" ht="25.5" hidden="1" x14ac:dyDescent="0.2">
      <c r="A288" s="78" t="s">
        <v>124</v>
      </c>
      <c r="B288" s="87" t="s">
        <v>291</v>
      </c>
      <c r="C288" s="83" t="s">
        <v>8</v>
      </c>
      <c r="D288" s="82">
        <v>1984</v>
      </c>
      <c r="E288" s="82">
        <v>1990</v>
      </c>
      <c r="F288" s="82">
        <v>2020</v>
      </c>
      <c r="G288" s="8">
        <f t="shared" si="20"/>
        <v>101.50753768844221</v>
      </c>
      <c r="H288" s="66"/>
      <c r="I288" s="82"/>
      <c r="J288" s="83" t="s">
        <v>281</v>
      </c>
    </row>
    <row r="289" spans="1:15" hidden="1" x14ac:dyDescent="0.2">
      <c r="A289" s="78"/>
      <c r="B289" s="194" t="s">
        <v>292</v>
      </c>
      <c r="C289" s="194"/>
      <c r="D289" s="194"/>
      <c r="E289" s="194"/>
      <c r="F289" s="194"/>
      <c r="G289" s="194"/>
      <c r="H289" s="194"/>
      <c r="I289" s="194"/>
      <c r="J289" s="194"/>
    </row>
    <row r="290" spans="1:15" ht="102" hidden="1" customHeight="1" x14ac:dyDescent="0.2">
      <c r="A290" s="78" t="s">
        <v>4</v>
      </c>
      <c r="B290" s="87" t="s">
        <v>293</v>
      </c>
      <c r="C290" s="83" t="s">
        <v>146</v>
      </c>
      <c r="D290" s="82">
        <v>34</v>
      </c>
      <c r="E290" s="82">
        <v>56</v>
      </c>
      <c r="F290" s="82">
        <v>56</v>
      </c>
      <c r="G290" s="8">
        <f t="shared" si="20"/>
        <v>100</v>
      </c>
      <c r="H290" s="66"/>
      <c r="I290" s="82"/>
      <c r="J290" s="83" t="s">
        <v>281</v>
      </c>
    </row>
    <row r="291" spans="1:15" ht="38.25" hidden="1" x14ac:dyDescent="0.2">
      <c r="A291" s="78" t="s">
        <v>3</v>
      </c>
      <c r="B291" s="87" t="s">
        <v>294</v>
      </c>
      <c r="C291" s="83" t="s">
        <v>146</v>
      </c>
      <c r="D291" s="82">
        <v>1954</v>
      </c>
      <c r="E291" s="82">
        <v>1970</v>
      </c>
      <c r="F291" s="82">
        <v>2316</v>
      </c>
      <c r="G291" s="8">
        <f t="shared" si="20"/>
        <v>117.56345177664976</v>
      </c>
      <c r="H291" s="66"/>
      <c r="I291" s="82"/>
      <c r="J291" s="83" t="s">
        <v>281</v>
      </c>
    </row>
    <row r="292" spans="1:15" ht="63.75" hidden="1" customHeight="1" x14ac:dyDescent="0.2">
      <c r="A292" s="78" t="s">
        <v>9</v>
      </c>
      <c r="B292" s="87" t="s">
        <v>295</v>
      </c>
      <c r="C292" s="83" t="s">
        <v>146</v>
      </c>
      <c r="D292" s="82">
        <v>429</v>
      </c>
      <c r="E292" s="82">
        <v>605</v>
      </c>
      <c r="F292" s="82">
        <v>659</v>
      </c>
      <c r="G292" s="8">
        <f t="shared" si="20"/>
        <v>108.92561983471074</v>
      </c>
      <c r="H292" s="66"/>
      <c r="I292" s="82"/>
      <c r="J292" s="83" t="s">
        <v>281</v>
      </c>
    </row>
    <row r="293" spans="1:15" ht="63.75" hidden="1" x14ac:dyDescent="0.2">
      <c r="A293" s="78" t="s">
        <v>27</v>
      </c>
      <c r="B293" s="87" t="s">
        <v>296</v>
      </c>
      <c r="C293" s="83" t="s">
        <v>17</v>
      </c>
      <c r="D293" s="82">
        <v>85.2</v>
      </c>
      <c r="E293" s="82">
        <v>71.3</v>
      </c>
      <c r="F293" s="82">
        <v>95</v>
      </c>
      <c r="G293" s="8">
        <f t="shared" si="20"/>
        <v>133.23983169705471</v>
      </c>
      <c r="H293" s="66"/>
      <c r="I293" s="82"/>
      <c r="J293" s="83" t="s">
        <v>281</v>
      </c>
    </row>
    <row r="294" spans="1:15" ht="12.75" hidden="1" customHeight="1" x14ac:dyDescent="0.2">
      <c r="A294" s="78"/>
      <c r="B294" s="194" t="s">
        <v>297</v>
      </c>
      <c r="C294" s="194"/>
      <c r="D294" s="194"/>
      <c r="E294" s="194"/>
      <c r="F294" s="194"/>
      <c r="G294" s="194"/>
      <c r="H294" s="194"/>
      <c r="I294" s="194"/>
      <c r="J294" s="194"/>
    </row>
    <row r="295" spans="1:15" ht="51" hidden="1" x14ac:dyDescent="0.2">
      <c r="A295" s="44">
        <v>1</v>
      </c>
      <c r="B295" s="31" t="s">
        <v>298</v>
      </c>
      <c r="C295" s="21" t="s">
        <v>8</v>
      </c>
      <c r="D295" s="146">
        <v>8</v>
      </c>
      <c r="E295" s="146">
        <v>6</v>
      </c>
      <c r="F295" s="146">
        <v>6</v>
      </c>
      <c r="G295" s="8">
        <f t="shared" si="20"/>
        <v>100</v>
      </c>
      <c r="H295" s="66"/>
      <c r="I295" s="21"/>
      <c r="J295" s="83" t="s">
        <v>281</v>
      </c>
    </row>
    <row r="296" spans="1:15" ht="63.75" hidden="1" x14ac:dyDescent="0.2">
      <c r="A296" s="44">
        <v>2</v>
      </c>
      <c r="B296" s="31" t="s">
        <v>299</v>
      </c>
      <c r="C296" s="21" t="s">
        <v>17</v>
      </c>
      <c r="D296" s="21">
        <v>48</v>
      </c>
      <c r="E296" s="21">
        <v>29</v>
      </c>
      <c r="F296" s="21">
        <v>50.5</v>
      </c>
      <c r="G296" s="8">
        <f t="shared" si="20"/>
        <v>174.13793103448276</v>
      </c>
      <c r="H296" s="66"/>
      <c r="I296" s="83" t="s">
        <v>300</v>
      </c>
      <c r="J296" s="83" t="s">
        <v>281</v>
      </c>
    </row>
    <row r="297" spans="1:15" ht="18" customHeight="1" x14ac:dyDescent="0.2">
      <c r="A297" s="49" t="s">
        <v>126</v>
      </c>
      <c r="B297" s="207" t="s">
        <v>953</v>
      </c>
      <c r="C297" s="208"/>
      <c r="D297" s="208"/>
      <c r="E297" s="208"/>
      <c r="F297" s="208"/>
      <c r="G297" s="208"/>
      <c r="H297" s="208"/>
      <c r="I297" s="208"/>
      <c r="J297" s="208"/>
      <c r="K297" s="55"/>
      <c r="L297" s="55"/>
    </row>
    <row r="298" spans="1:15" s="89" customFormat="1" ht="117.75" customHeight="1" x14ac:dyDescent="0.2">
      <c r="A298" s="98" t="s">
        <v>4</v>
      </c>
      <c r="B298" s="115" t="s">
        <v>301</v>
      </c>
      <c r="C298" s="4" t="s">
        <v>17</v>
      </c>
      <c r="D298" s="104">
        <v>9.4</v>
      </c>
      <c r="E298" s="104">
        <v>8</v>
      </c>
      <c r="F298" s="4">
        <v>11.3</v>
      </c>
      <c r="G298" s="116">
        <f>E298/F298*100</f>
        <v>70.796460176991147</v>
      </c>
      <c r="H298" s="154" t="s">
        <v>1236</v>
      </c>
      <c r="I298" s="4" t="s">
        <v>1151</v>
      </c>
      <c r="J298" s="4" t="s">
        <v>1060</v>
      </c>
      <c r="K298" s="108"/>
      <c r="L298" s="108"/>
      <c r="M298" s="91"/>
      <c r="N298" s="91"/>
      <c r="O298" s="92"/>
    </row>
    <row r="299" spans="1:15" s="89" customFormat="1" ht="66" customHeight="1" x14ac:dyDescent="0.2">
      <c r="A299" s="98" t="s">
        <v>3</v>
      </c>
      <c r="B299" s="115" t="s">
        <v>302</v>
      </c>
      <c r="C299" s="4" t="s">
        <v>17</v>
      </c>
      <c r="D299" s="4">
        <v>99.98</v>
      </c>
      <c r="E299" s="4">
        <v>99.99</v>
      </c>
      <c r="F299" s="4">
        <v>99.99</v>
      </c>
      <c r="G299" s="116">
        <f t="shared" ref="G299" si="21">F299*100/E299</f>
        <v>100</v>
      </c>
      <c r="H299" s="154" t="s">
        <v>1240</v>
      </c>
      <c r="I299" s="104"/>
      <c r="J299" s="4"/>
      <c r="K299" s="108"/>
      <c r="L299" s="108"/>
      <c r="M299" s="91"/>
      <c r="N299" s="91"/>
      <c r="O299" s="92"/>
    </row>
    <row r="300" spans="1:15" hidden="1" x14ac:dyDescent="0.2">
      <c r="A300" s="78"/>
      <c r="B300" s="194" t="s">
        <v>336</v>
      </c>
      <c r="C300" s="194"/>
      <c r="D300" s="194"/>
      <c r="E300" s="194"/>
      <c r="F300" s="194"/>
      <c r="G300" s="194"/>
      <c r="H300" s="194"/>
      <c r="I300" s="194"/>
      <c r="J300" s="194"/>
    </row>
    <row r="301" spans="1:15" ht="76.5" hidden="1" customHeight="1" x14ac:dyDescent="0.2">
      <c r="A301" s="78">
        <v>1</v>
      </c>
      <c r="B301" s="32" t="s">
        <v>303</v>
      </c>
      <c r="C301" s="9" t="s">
        <v>17</v>
      </c>
      <c r="D301" s="9">
        <v>100</v>
      </c>
      <c r="E301" s="9">
        <v>100</v>
      </c>
      <c r="F301" s="9">
        <v>100</v>
      </c>
      <c r="G301" s="9">
        <f>F301*100/E301</f>
        <v>100</v>
      </c>
      <c r="H301" s="153"/>
      <c r="I301" s="82"/>
      <c r="J301" s="83" t="s">
        <v>304</v>
      </c>
    </row>
    <row r="302" spans="1:15" ht="89.25" hidden="1" x14ac:dyDescent="0.2">
      <c r="A302" s="78" t="s">
        <v>3</v>
      </c>
      <c r="B302" s="32" t="s">
        <v>305</v>
      </c>
      <c r="C302" s="9" t="s">
        <v>17</v>
      </c>
      <c r="D302" s="9">
        <v>75.239999999999995</v>
      </c>
      <c r="E302" s="82">
        <v>77.239999999999995</v>
      </c>
      <c r="F302" s="9">
        <v>79.17</v>
      </c>
      <c r="G302" s="9">
        <f>F302*100/E302</f>
        <v>102.49870533402382</v>
      </c>
      <c r="H302" s="153"/>
      <c r="I302" s="83" t="s">
        <v>306</v>
      </c>
      <c r="J302" s="83" t="s">
        <v>304</v>
      </c>
    </row>
    <row r="303" spans="1:15" ht="51" hidden="1" x14ac:dyDescent="0.2">
      <c r="A303" s="78" t="s">
        <v>9</v>
      </c>
      <c r="B303" s="32" t="s">
        <v>307</v>
      </c>
      <c r="C303" s="83" t="s">
        <v>146</v>
      </c>
      <c r="D303" s="41">
        <v>495000</v>
      </c>
      <c r="E303" s="41">
        <v>495000</v>
      </c>
      <c r="F303" s="41">
        <v>409110</v>
      </c>
      <c r="G303" s="9">
        <f>F303*100/E303</f>
        <v>82.648484848484856</v>
      </c>
      <c r="H303" s="153"/>
      <c r="I303" s="83" t="s">
        <v>308</v>
      </c>
      <c r="J303" s="83" t="s">
        <v>304</v>
      </c>
    </row>
    <row r="304" spans="1:15" ht="76.5" hidden="1" x14ac:dyDescent="0.2">
      <c r="A304" s="78" t="s">
        <v>27</v>
      </c>
      <c r="B304" s="32" t="s">
        <v>309</v>
      </c>
      <c r="C304" s="9" t="s">
        <v>17</v>
      </c>
      <c r="D304" s="9">
        <v>100</v>
      </c>
      <c r="E304" s="9">
        <v>100</v>
      </c>
      <c r="F304" s="9">
        <v>100</v>
      </c>
      <c r="G304" s="9">
        <f>F304*100/E304</f>
        <v>100</v>
      </c>
      <c r="H304" s="153"/>
      <c r="I304" s="82"/>
      <c r="J304" s="83" t="s">
        <v>304</v>
      </c>
    </row>
    <row r="305" spans="1:10" ht="51" hidden="1" x14ac:dyDescent="0.2">
      <c r="A305" s="78" t="s">
        <v>28</v>
      </c>
      <c r="B305" s="32" t="s">
        <v>310</v>
      </c>
      <c r="C305" s="9" t="s">
        <v>17</v>
      </c>
      <c r="D305" s="9">
        <v>64</v>
      </c>
      <c r="E305" s="9">
        <v>64</v>
      </c>
      <c r="F305" s="9">
        <v>58</v>
      </c>
      <c r="G305" s="9">
        <f>F305*100/E305</f>
        <v>90.625</v>
      </c>
      <c r="H305" s="153"/>
      <c r="I305" s="83" t="s">
        <v>340</v>
      </c>
      <c r="J305" s="83" t="s">
        <v>304</v>
      </c>
    </row>
    <row r="306" spans="1:10" hidden="1" x14ac:dyDescent="0.2">
      <c r="A306" s="78"/>
      <c r="B306" s="213" t="s">
        <v>337</v>
      </c>
      <c r="C306" s="213"/>
      <c r="D306" s="213"/>
      <c r="E306" s="213"/>
      <c r="F306" s="213"/>
      <c r="G306" s="213"/>
      <c r="H306" s="213"/>
      <c r="I306" s="213"/>
      <c r="J306" s="213"/>
    </row>
    <row r="307" spans="1:10" ht="51" hidden="1" x14ac:dyDescent="0.2">
      <c r="A307" s="78" t="s">
        <v>4</v>
      </c>
      <c r="B307" s="32" t="s">
        <v>311</v>
      </c>
      <c r="C307" s="9" t="s">
        <v>312</v>
      </c>
      <c r="D307" s="9">
        <v>148.1</v>
      </c>
      <c r="E307" s="9">
        <v>150.80000000000001</v>
      </c>
      <c r="F307" s="82">
        <v>167.5</v>
      </c>
      <c r="G307" s="150">
        <f>F307/E307</f>
        <v>1.1107427055702916</v>
      </c>
      <c r="H307" s="151"/>
      <c r="I307" s="83" t="s">
        <v>341</v>
      </c>
      <c r="J307" s="83" t="s">
        <v>304</v>
      </c>
    </row>
    <row r="308" spans="1:10" ht="76.5" hidden="1" customHeight="1" x14ac:dyDescent="0.2">
      <c r="A308" s="78" t="s">
        <v>3</v>
      </c>
      <c r="B308" s="32" t="s">
        <v>313</v>
      </c>
      <c r="C308" s="9" t="s">
        <v>17</v>
      </c>
      <c r="D308" s="37">
        <v>99.4</v>
      </c>
      <c r="E308" s="37">
        <v>99.98</v>
      </c>
      <c r="F308" s="82">
        <v>99.98</v>
      </c>
      <c r="G308" s="150">
        <f>F308/E308</f>
        <v>1</v>
      </c>
      <c r="H308" s="151"/>
      <c r="I308" s="82"/>
      <c r="J308" s="83" t="s">
        <v>304</v>
      </c>
    </row>
    <row r="309" spans="1:10" ht="38.25" hidden="1" x14ac:dyDescent="0.2">
      <c r="A309" s="78" t="s">
        <v>9</v>
      </c>
      <c r="B309" s="32" t="s">
        <v>314</v>
      </c>
      <c r="C309" s="154" t="s">
        <v>315</v>
      </c>
      <c r="D309" s="9">
        <v>18.899999999999999</v>
      </c>
      <c r="E309" s="41">
        <v>19</v>
      </c>
      <c r="F309" s="82">
        <v>19</v>
      </c>
      <c r="G309" s="150">
        <f>F309/E309</f>
        <v>1</v>
      </c>
      <c r="H309" s="151"/>
      <c r="I309" s="82"/>
      <c r="J309" s="83" t="s">
        <v>304</v>
      </c>
    </row>
    <row r="310" spans="1:10" ht="51" hidden="1" x14ac:dyDescent="0.2">
      <c r="A310" s="78" t="s">
        <v>27</v>
      </c>
      <c r="B310" s="32" t="s">
        <v>316</v>
      </c>
      <c r="C310" s="154" t="s">
        <v>317</v>
      </c>
      <c r="D310" s="41">
        <v>114</v>
      </c>
      <c r="E310" s="41">
        <v>120</v>
      </c>
      <c r="F310" s="82">
        <v>172</v>
      </c>
      <c r="G310" s="150">
        <f>F310/E310</f>
        <v>1.4333333333333333</v>
      </c>
      <c r="H310" s="151"/>
      <c r="I310" s="83" t="s">
        <v>318</v>
      </c>
      <c r="J310" s="83" t="s">
        <v>304</v>
      </c>
    </row>
    <row r="311" spans="1:10" ht="76.5" hidden="1" x14ac:dyDescent="0.2">
      <c r="A311" s="78" t="s">
        <v>28</v>
      </c>
      <c r="B311" s="32" t="s">
        <v>319</v>
      </c>
      <c r="C311" s="9" t="s">
        <v>17</v>
      </c>
      <c r="D311" s="9">
        <v>16.600000000000001</v>
      </c>
      <c r="E311" s="9">
        <v>14.8</v>
      </c>
      <c r="F311" s="82">
        <v>14.8</v>
      </c>
      <c r="G311" s="150">
        <f>F311/E311</f>
        <v>1</v>
      </c>
      <c r="H311" s="151"/>
      <c r="I311" s="82"/>
      <c r="J311" s="83" t="s">
        <v>304</v>
      </c>
    </row>
    <row r="312" spans="1:10" hidden="1" x14ac:dyDescent="0.2">
      <c r="A312" s="78"/>
      <c r="B312" s="194" t="s">
        <v>338</v>
      </c>
      <c r="C312" s="194"/>
      <c r="D312" s="194"/>
      <c r="E312" s="194"/>
      <c r="F312" s="194"/>
      <c r="G312" s="194"/>
      <c r="H312" s="194"/>
      <c r="I312" s="194"/>
      <c r="J312" s="194"/>
    </row>
    <row r="313" spans="1:10" ht="38.25" hidden="1" x14ac:dyDescent="0.2">
      <c r="A313" s="78" t="s">
        <v>4</v>
      </c>
      <c r="B313" s="32" t="s">
        <v>320</v>
      </c>
      <c r="C313" s="9" t="s">
        <v>8</v>
      </c>
      <c r="D313" s="41">
        <v>11</v>
      </c>
      <c r="E313" s="41">
        <v>15</v>
      </c>
      <c r="F313" s="41">
        <v>19</v>
      </c>
      <c r="G313" s="9">
        <f>F313*100/E313</f>
        <v>126.66666666666667</v>
      </c>
      <c r="H313" s="153"/>
      <c r="I313" s="83" t="s">
        <v>321</v>
      </c>
      <c r="J313" s="83" t="s">
        <v>304</v>
      </c>
    </row>
    <row r="314" spans="1:10" ht="38.25" hidden="1" x14ac:dyDescent="0.2">
      <c r="A314" s="78" t="s">
        <v>3</v>
      </c>
      <c r="B314" s="32" t="s">
        <v>322</v>
      </c>
      <c r="C314" s="9" t="s">
        <v>8</v>
      </c>
      <c r="D314" s="41">
        <v>0</v>
      </c>
      <c r="E314" s="41">
        <v>1</v>
      </c>
      <c r="F314" s="41">
        <v>1</v>
      </c>
      <c r="G314" s="9">
        <f>F314*100/E314</f>
        <v>100</v>
      </c>
      <c r="H314" s="153"/>
      <c r="I314" s="82"/>
      <c r="J314" s="83" t="s">
        <v>304</v>
      </c>
    </row>
    <row r="315" spans="1:10" ht="38.25" hidden="1" x14ac:dyDescent="0.2">
      <c r="A315" s="78" t="s">
        <v>9</v>
      </c>
      <c r="B315" s="32" t="s">
        <v>323</v>
      </c>
      <c r="C315" s="9" t="s">
        <v>146</v>
      </c>
      <c r="D315" s="41">
        <v>0</v>
      </c>
      <c r="E315" s="41">
        <v>20</v>
      </c>
      <c r="F315" s="41">
        <v>20</v>
      </c>
      <c r="G315" s="9">
        <f>F315*100/E315</f>
        <v>100</v>
      </c>
      <c r="H315" s="153"/>
      <c r="I315" s="82"/>
      <c r="J315" s="83" t="s">
        <v>304</v>
      </c>
    </row>
    <row r="316" spans="1:10" ht="51" hidden="1" customHeight="1" x14ac:dyDescent="0.2">
      <c r="A316" s="78" t="s">
        <v>27</v>
      </c>
      <c r="B316" s="32" t="s">
        <v>324</v>
      </c>
      <c r="C316" s="9" t="s">
        <v>8</v>
      </c>
      <c r="D316" s="41">
        <v>0</v>
      </c>
      <c r="E316" s="41">
        <v>10</v>
      </c>
      <c r="F316" s="41">
        <v>10</v>
      </c>
      <c r="G316" s="9">
        <f>F316*100/E316</f>
        <v>100</v>
      </c>
      <c r="H316" s="153"/>
      <c r="I316" s="82"/>
      <c r="J316" s="83" t="s">
        <v>304</v>
      </c>
    </row>
    <row r="317" spans="1:10" hidden="1" x14ac:dyDescent="0.2">
      <c r="A317" s="78"/>
      <c r="B317" s="240" t="s">
        <v>339</v>
      </c>
      <c r="C317" s="241"/>
      <c r="D317" s="241"/>
      <c r="E317" s="241"/>
      <c r="F317" s="241"/>
      <c r="G317" s="241"/>
      <c r="H317" s="241"/>
      <c r="I317" s="241"/>
      <c r="J317" s="241"/>
    </row>
    <row r="318" spans="1:10" ht="51" hidden="1" x14ac:dyDescent="0.2">
      <c r="A318" s="78" t="s">
        <v>4</v>
      </c>
      <c r="B318" s="32" t="s">
        <v>325</v>
      </c>
      <c r="C318" s="9" t="s">
        <v>17</v>
      </c>
      <c r="D318" s="9">
        <v>14.8</v>
      </c>
      <c r="E318" s="9">
        <v>8.1999999999999993</v>
      </c>
      <c r="F318" s="9">
        <v>13.5</v>
      </c>
      <c r="G318" s="150">
        <f>F318/E318</f>
        <v>1.6463414634146343</v>
      </c>
      <c r="H318" s="151"/>
      <c r="I318" s="83" t="s">
        <v>326</v>
      </c>
      <c r="J318" s="83" t="s">
        <v>304</v>
      </c>
    </row>
    <row r="319" spans="1:10" ht="63.75" hidden="1" x14ac:dyDescent="0.2">
      <c r="A319" s="78" t="s">
        <v>3</v>
      </c>
      <c r="B319" s="32" t="s">
        <v>327</v>
      </c>
      <c r="C319" s="9" t="s">
        <v>17</v>
      </c>
      <c r="D319" s="9">
        <v>42.3</v>
      </c>
      <c r="E319" s="41">
        <v>54</v>
      </c>
      <c r="F319" s="41">
        <v>54</v>
      </c>
      <c r="G319" s="150">
        <f>F319/E319</f>
        <v>1</v>
      </c>
      <c r="H319" s="151"/>
      <c r="I319" s="82"/>
      <c r="J319" s="83" t="s">
        <v>304</v>
      </c>
    </row>
    <row r="320" spans="1:10" ht="63.75" hidden="1" x14ac:dyDescent="0.2">
      <c r="A320" s="78" t="s">
        <v>9</v>
      </c>
      <c r="B320" s="32" t="s">
        <v>328</v>
      </c>
      <c r="C320" s="9" t="s">
        <v>329</v>
      </c>
      <c r="D320" s="9">
        <v>4195</v>
      </c>
      <c r="E320" s="41">
        <v>3120</v>
      </c>
      <c r="F320" s="41">
        <v>4297</v>
      </c>
      <c r="G320" s="150">
        <f>F320/E320</f>
        <v>1.3772435897435897</v>
      </c>
      <c r="H320" s="151"/>
      <c r="I320" s="83" t="s">
        <v>330</v>
      </c>
      <c r="J320" s="83" t="s">
        <v>304</v>
      </c>
    </row>
    <row r="321" spans="1:15" ht="63.75" hidden="1" x14ac:dyDescent="0.2">
      <c r="A321" s="78" t="s">
        <v>27</v>
      </c>
      <c r="B321" s="32" t="s">
        <v>331</v>
      </c>
      <c r="C321" s="9" t="s">
        <v>332</v>
      </c>
      <c r="D321" s="9">
        <v>3912</v>
      </c>
      <c r="E321" s="41">
        <v>3240</v>
      </c>
      <c r="F321" s="41">
        <v>6831</v>
      </c>
      <c r="G321" s="150">
        <f>F321/E321</f>
        <v>2.1083333333333334</v>
      </c>
      <c r="H321" s="151"/>
      <c r="I321" s="83" t="s">
        <v>333</v>
      </c>
      <c r="J321" s="83" t="s">
        <v>304</v>
      </c>
    </row>
    <row r="322" spans="1:15" ht="51" hidden="1" x14ac:dyDescent="0.2">
      <c r="A322" s="78" t="s">
        <v>28</v>
      </c>
      <c r="B322" s="32" t="s">
        <v>334</v>
      </c>
      <c r="C322" s="9" t="s">
        <v>17</v>
      </c>
      <c r="D322" s="9">
        <v>12.8</v>
      </c>
      <c r="E322" s="41">
        <v>11</v>
      </c>
      <c r="F322" s="41">
        <v>13</v>
      </c>
      <c r="G322" s="150">
        <f>F322/E322</f>
        <v>1.1818181818181819</v>
      </c>
      <c r="H322" s="151"/>
      <c r="I322" s="83" t="s">
        <v>335</v>
      </c>
      <c r="J322" s="83" t="s">
        <v>304</v>
      </c>
    </row>
    <row r="323" spans="1:15" ht="18" customHeight="1" x14ac:dyDescent="0.2">
      <c r="A323" s="49" t="s">
        <v>148</v>
      </c>
      <c r="B323" s="196" t="s">
        <v>342</v>
      </c>
      <c r="C323" s="196"/>
      <c r="D323" s="196"/>
      <c r="E323" s="196"/>
      <c r="F323" s="196"/>
      <c r="G323" s="196"/>
      <c r="H323" s="196"/>
      <c r="I323" s="196"/>
      <c r="J323" s="196"/>
      <c r="K323" s="55"/>
      <c r="L323" s="55"/>
    </row>
    <row r="324" spans="1:15" s="89" customFormat="1" ht="40.5" customHeight="1" x14ac:dyDescent="0.2">
      <c r="A324" s="98">
        <v>1</v>
      </c>
      <c r="B324" s="3" t="s">
        <v>343</v>
      </c>
      <c r="C324" s="116" t="s">
        <v>344</v>
      </c>
      <c r="D324" s="4">
        <v>1.6890000000000001</v>
      </c>
      <c r="E324" s="117">
        <v>1.673</v>
      </c>
      <c r="F324" s="118">
        <v>1.8360000000000001</v>
      </c>
      <c r="G324" s="103">
        <f>F324/E324*100</f>
        <v>109.7429766885834</v>
      </c>
      <c r="H324" s="103">
        <f>F324/D324*100</f>
        <v>108.70337477797514</v>
      </c>
      <c r="I324" s="4" t="s">
        <v>1066</v>
      </c>
      <c r="J324" s="4" t="s">
        <v>1152</v>
      </c>
      <c r="K324" s="108"/>
      <c r="L324" s="108"/>
      <c r="M324" s="91"/>
      <c r="N324" s="91"/>
      <c r="O324" s="92"/>
    </row>
    <row r="325" spans="1:15" s="89" customFormat="1" ht="83.25" customHeight="1" x14ac:dyDescent="0.2">
      <c r="A325" s="98" t="s">
        <v>3</v>
      </c>
      <c r="B325" s="3" t="s">
        <v>345</v>
      </c>
      <c r="C325" s="116" t="s">
        <v>17</v>
      </c>
      <c r="D325" s="4">
        <v>1.1000000000000001</v>
      </c>
      <c r="E325" s="116">
        <v>1</v>
      </c>
      <c r="F325" s="119">
        <v>0.8</v>
      </c>
      <c r="G325" s="103">
        <f>(E325/F325)*100</f>
        <v>125</v>
      </c>
      <c r="H325" s="104" t="s">
        <v>1098</v>
      </c>
      <c r="I325" s="186" t="s">
        <v>1027</v>
      </c>
      <c r="J325" s="104"/>
      <c r="K325" s="108"/>
      <c r="L325" s="108"/>
      <c r="M325" s="91"/>
      <c r="N325" s="91"/>
      <c r="O325" s="92"/>
    </row>
    <row r="326" spans="1:15" s="89" customFormat="1" ht="69.75" customHeight="1" x14ac:dyDescent="0.2">
      <c r="A326" s="98" t="s">
        <v>9</v>
      </c>
      <c r="B326" s="3" t="s">
        <v>346</v>
      </c>
      <c r="C326" s="116" t="s">
        <v>17</v>
      </c>
      <c r="D326" s="4">
        <v>70</v>
      </c>
      <c r="E326" s="116">
        <v>50</v>
      </c>
      <c r="F326" s="119">
        <v>75.099999999999994</v>
      </c>
      <c r="G326" s="5">
        <f>(F326/E326)*100</f>
        <v>150.19999999999999</v>
      </c>
      <c r="H326" s="104" t="s">
        <v>1099</v>
      </c>
      <c r="I326" s="120" t="s">
        <v>1028</v>
      </c>
      <c r="J326" s="104"/>
      <c r="K326" s="108"/>
      <c r="L326" s="108"/>
      <c r="M326" s="91"/>
      <c r="N326" s="91"/>
      <c r="O326" s="92"/>
    </row>
    <row r="327" spans="1:15" s="89" customFormat="1" ht="81.75" customHeight="1" x14ac:dyDescent="0.2">
      <c r="A327" s="98" t="s">
        <v>27</v>
      </c>
      <c r="B327" s="121" t="s">
        <v>348</v>
      </c>
      <c r="C327" s="116" t="s">
        <v>17</v>
      </c>
      <c r="D327" s="4">
        <v>27.6</v>
      </c>
      <c r="E327" s="116">
        <v>22.6</v>
      </c>
      <c r="F327" s="119">
        <v>27.2</v>
      </c>
      <c r="G327" s="103">
        <f>(E327/F327)*100</f>
        <v>83.088235294117652</v>
      </c>
      <c r="H327" s="104" t="s">
        <v>1100</v>
      </c>
      <c r="I327" s="122" t="s">
        <v>349</v>
      </c>
      <c r="J327" s="104"/>
      <c r="K327" s="108"/>
      <c r="L327" s="108"/>
      <c r="M327" s="91"/>
      <c r="N327" s="91"/>
      <c r="O327" s="92"/>
    </row>
    <row r="328" spans="1:15" s="89" customFormat="1" ht="92.25" customHeight="1" x14ac:dyDescent="0.2">
      <c r="A328" s="98" t="s">
        <v>28</v>
      </c>
      <c r="B328" s="115" t="s">
        <v>350</v>
      </c>
      <c r="C328" s="116" t="s">
        <v>17</v>
      </c>
      <c r="D328" s="4">
        <v>98.13</v>
      </c>
      <c r="E328" s="182">
        <v>98.17</v>
      </c>
      <c r="F328" s="123">
        <v>98.26</v>
      </c>
      <c r="G328" s="103">
        <f>(F328/E328)*100</f>
        <v>100.0916777019456</v>
      </c>
      <c r="H328" s="104" t="s">
        <v>1101</v>
      </c>
      <c r="I328" s="124"/>
      <c r="J328" s="4"/>
      <c r="K328" s="108"/>
      <c r="L328" s="108"/>
      <c r="M328" s="91"/>
      <c r="N328" s="91"/>
      <c r="O328" s="92"/>
    </row>
    <row r="329" spans="1:15" hidden="1" x14ac:dyDescent="0.2">
      <c r="A329" s="78"/>
      <c r="B329" s="195" t="s">
        <v>397</v>
      </c>
      <c r="C329" s="195"/>
      <c r="D329" s="195"/>
      <c r="E329" s="195"/>
      <c r="F329" s="195"/>
      <c r="G329" s="195"/>
      <c r="H329" s="195"/>
      <c r="I329" s="195"/>
      <c r="J329" s="195"/>
    </row>
    <row r="330" spans="1:15" ht="25.5" hidden="1" x14ac:dyDescent="0.2">
      <c r="A330" s="78" t="s">
        <v>4</v>
      </c>
      <c r="B330" s="36" t="s">
        <v>343</v>
      </c>
      <c r="C330" s="9" t="s">
        <v>344</v>
      </c>
      <c r="D330" s="83">
        <v>1.6439999999999999</v>
      </c>
      <c r="E330" s="33">
        <v>1.651</v>
      </c>
      <c r="F330" s="34">
        <v>1.6890000000000001</v>
      </c>
      <c r="G330" s="8">
        <f>F330/E330*100</f>
        <v>102.30163537250152</v>
      </c>
      <c r="H330" s="66"/>
      <c r="I330" s="83" t="s">
        <v>681</v>
      </c>
      <c r="J330" s="83" t="s">
        <v>806</v>
      </c>
    </row>
    <row r="331" spans="1:15" ht="51" hidden="1" x14ac:dyDescent="0.2">
      <c r="A331" s="78" t="s">
        <v>3</v>
      </c>
      <c r="B331" s="36" t="s">
        <v>351</v>
      </c>
      <c r="C331" s="9" t="s">
        <v>344</v>
      </c>
      <c r="D331" s="83">
        <v>1.05</v>
      </c>
      <c r="E331" s="37">
        <v>1.06</v>
      </c>
      <c r="F331" s="38">
        <v>1.06</v>
      </c>
      <c r="G331" s="82">
        <v>100</v>
      </c>
      <c r="H331" s="61"/>
      <c r="I331" s="82"/>
      <c r="J331" s="83"/>
    </row>
    <row r="332" spans="1:15" ht="76.5" hidden="1" x14ac:dyDescent="0.2">
      <c r="A332" s="78" t="s">
        <v>9</v>
      </c>
      <c r="B332" s="36" t="s">
        <v>352</v>
      </c>
      <c r="C332" s="9" t="s">
        <v>344</v>
      </c>
      <c r="D332" s="83">
        <v>23.2</v>
      </c>
      <c r="E332" s="9">
        <v>22.9</v>
      </c>
      <c r="F332" s="10">
        <v>27.6</v>
      </c>
      <c r="G332" s="8">
        <v>82.971014492753611</v>
      </c>
      <c r="H332" s="66"/>
      <c r="I332" s="137" t="s">
        <v>349</v>
      </c>
      <c r="J332" s="83"/>
    </row>
    <row r="333" spans="1:15" hidden="1" x14ac:dyDescent="0.2">
      <c r="A333" s="78"/>
      <c r="B333" s="195" t="s">
        <v>398</v>
      </c>
      <c r="C333" s="195"/>
      <c r="D333" s="195"/>
      <c r="E333" s="195"/>
      <c r="F333" s="195"/>
      <c r="G333" s="195"/>
      <c r="H333" s="195"/>
      <c r="I333" s="195"/>
      <c r="J333" s="195"/>
    </row>
    <row r="334" spans="1:15" ht="127.5" hidden="1" x14ac:dyDescent="0.2">
      <c r="A334" s="78" t="s">
        <v>4</v>
      </c>
      <c r="B334" s="35" t="s">
        <v>353</v>
      </c>
      <c r="C334" s="9" t="s">
        <v>17</v>
      </c>
      <c r="D334" s="82">
        <v>1.6</v>
      </c>
      <c r="E334" s="9">
        <v>1.3</v>
      </c>
      <c r="F334" s="10">
        <v>1.1000000000000001</v>
      </c>
      <c r="G334" s="8">
        <v>118.18181818181816</v>
      </c>
      <c r="H334" s="66"/>
      <c r="I334" s="83" t="s">
        <v>354</v>
      </c>
      <c r="J334" s="83"/>
    </row>
    <row r="335" spans="1:15" hidden="1" x14ac:dyDescent="0.2">
      <c r="A335" s="78"/>
      <c r="B335" s="195" t="s">
        <v>399</v>
      </c>
      <c r="C335" s="195"/>
      <c r="D335" s="195"/>
      <c r="E335" s="195"/>
      <c r="F335" s="195"/>
      <c r="G335" s="195"/>
      <c r="H335" s="195"/>
      <c r="I335" s="195"/>
      <c r="J335" s="195"/>
    </row>
    <row r="336" spans="1:15" ht="38.25" hidden="1" x14ac:dyDescent="0.2">
      <c r="A336" s="78" t="s">
        <v>4</v>
      </c>
      <c r="B336" s="36" t="s">
        <v>205</v>
      </c>
      <c r="C336" s="9" t="s">
        <v>17</v>
      </c>
      <c r="D336" s="83">
        <v>30</v>
      </c>
      <c r="E336" s="9">
        <v>31</v>
      </c>
      <c r="F336" s="10">
        <v>42.9</v>
      </c>
      <c r="G336" s="8">
        <v>138.38709677419354</v>
      </c>
      <c r="H336" s="66"/>
      <c r="I336" s="138" t="s">
        <v>355</v>
      </c>
      <c r="J336" s="83"/>
    </row>
    <row r="337" spans="1:10" ht="165.75" hidden="1" x14ac:dyDescent="0.2">
      <c r="A337" s="78" t="s">
        <v>3</v>
      </c>
      <c r="B337" s="36" t="s">
        <v>356</v>
      </c>
      <c r="C337" s="9" t="s">
        <v>17</v>
      </c>
      <c r="D337" s="83">
        <v>80</v>
      </c>
      <c r="E337" s="9">
        <v>85</v>
      </c>
      <c r="F337" s="10">
        <v>83</v>
      </c>
      <c r="G337" s="8">
        <v>97.647058823529406</v>
      </c>
      <c r="H337" s="66"/>
      <c r="I337" s="83" t="s">
        <v>357</v>
      </c>
      <c r="J337" s="83"/>
    </row>
    <row r="338" spans="1:10" ht="127.5" hidden="1" x14ac:dyDescent="0.2">
      <c r="A338" s="78" t="s">
        <v>9</v>
      </c>
      <c r="B338" s="36" t="s">
        <v>358</v>
      </c>
      <c r="C338" s="9" t="s">
        <v>17</v>
      </c>
      <c r="D338" s="83">
        <v>4.0000000000000001E-3</v>
      </c>
      <c r="E338" s="33">
        <v>3.0000000000000001E-3</v>
      </c>
      <c r="F338" s="39">
        <v>1.5E-3</v>
      </c>
      <c r="G338" s="82">
        <v>200</v>
      </c>
      <c r="H338" s="61"/>
      <c r="I338" s="138" t="s">
        <v>359</v>
      </c>
      <c r="J338" s="83"/>
    </row>
    <row r="339" spans="1:10" ht="165.75" hidden="1" x14ac:dyDescent="0.2">
      <c r="A339" s="78" t="s">
        <v>27</v>
      </c>
      <c r="B339" s="36" t="s">
        <v>360</v>
      </c>
      <c r="C339" s="9" t="s">
        <v>17</v>
      </c>
      <c r="D339" s="83">
        <v>70</v>
      </c>
      <c r="E339" s="9">
        <v>77</v>
      </c>
      <c r="F339" s="10">
        <v>80</v>
      </c>
      <c r="G339" s="8">
        <v>103.89610389610388</v>
      </c>
      <c r="H339" s="66"/>
      <c r="I339" s="138" t="s">
        <v>361</v>
      </c>
      <c r="J339" s="83"/>
    </row>
    <row r="340" spans="1:10" ht="89.25" hidden="1" x14ac:dyDescent="0.2">
      <c r="A340" s="78" t="s">
        <v>28</v>
      </c>
      <c r="B340" s="36" t="s">
        <v>362</v>
      </c>
      <c r="C340" s="40" t="s">
        <v>363</v>
      </c>
      <c r="D340" s="83">
        <v>2</v>
      </c>
      <c r="E340" s="41">
        <v>8</v>
      </c>
      <c r="F340" s="42">
        <v>8</v>
      </c>
      <c r="G340" s="82">
        <v>100</v>
      </c>
      <c r="H340" s="61"/>
      <c r="I340" s="82"/>
      <c r="J340" s="83"/>
    </row>
    <row r="341" spans="1:10" ht="89.25" hidden="1" customHeight="1" x14ac:dyDescent="0.2">
      <c r="A341" s="78" t="s">
        <v>29</v>
      </c>
      <c r="B341" s="36" t="s">
        <v>364</v>
      </c>
      <c r="C341" s="9" t="s">
        <v>329</v>
      </c>
      <c r="D341" s="83">
        <v>10</v>
      </c>
      <c r="E341" s="41">
        <v>20</v>
      </c>
      <c r="F341" s="42">
        <v>18</v>
      </c>
      <c r="G341" s="82">
        <v>90</v>
      </c>
      <c r="H341" s="61"/>
      <c r="I341" s="138" t="s">
        <v>365</v>
      </c>
      <c r="J341" s="83"/>
    </row>
    <row r="342" spans="1:10" ht="255" hidden="1" x14ac:dyDescent="0.2">
      <c r="A342" s="78" t="s">
        <v>122</v>
      </c>
      <c r="B342" s="36" t="s">
        <v>366</v>
      </c>
      <c r="C342" s="9" t="s">
        <v>17</v>
      </c>
      <c r="D342" s="83">
        <v>10</v>
      </c>
      <c r="E342" s="9">
        <v>7.5</v>
      </c>
      <c r="F342" s="10">
        <v>8</v>
      </c>
      <c r="G342" s="8">
        <v>93.75</v>
      </c>
      <c r="H342" s="66"/>
      <c r="I342" s="138" t="s">
        <v>367</v>
      </c>
      <c r="J342" s="83"/>
    </row>
    <row r="343" spans="1:10" ht="51" hidden="1" x14ac:dyDescent="0.2">
      <c r="A343" s="78" t="s">
        <v>124</v>
      </c>
      <c r="B343" s="36" t="s">
        <v>368</v>
      </c>
      <c r="C343" s="9" t="s">
        <v>369</v>
      </c>
      <c r="D343" s="83">
        <v>3</v>
      </c>
      <c r="E343" s="9">
        <v>5</v>
      </c>
      <c r="F343" s="10">
        <v>5</v>
      </c>
      <c r="G343" s="82">
        <v>100</v>
      </c>
      <c r="H343" s="61"/>
      <c r="I343" s="82"/>
      <c r="J343" s="83"/>
    </row>
    <row r="344" spans="1:10" hidden="1" x14ac:dyDescent="0.2">
      <c r="A344" s="78"/>
      <c r="B344" s="195" t="s">
        <v>400</v>
      </c>
      <c r="C344" s="195"/>
      <c r="D344" s="195"/>
      <c r="E344" s="195"/>
      <c r="F344" s="195"/>
      <c r="G344" s="195"/>
      <c r="H344" s="195"/>
      <c r="I344" s="195"/>
      <c r="J344" s="195"/>
    </row>
    <row r="345" spans="1:10" ht="63.75" hidden="1" x14ac:dyDescent="0.2">
      <c r="A345" s="78" t="s">
        <v>4</v>
      </c>
      <c r="B345" s="36" t="s">
        <v>370</v>
      </c>
      <c r="C345" s="9" t="s">
        <v>17</v>
      </c>
      <c r="D345" s="83">
        <v>80</v>
      </c>
      <c r="E345" s="9">
        <v>80</v>
      </c>
      <c r="F345" s="10">
        <v>80</v>
      </c>
      <c r="G345" s="82">
        <v>100</v>
      </c>
      <c r="H345" s="61"/>
      <c r="I345" s="82"/>
      <c r="J345" s="83"/>
    </row>
    <row r="346" spans="1:10" ht="38.25" hidden="1" x14ac:dyDescent="0.2">
      <c r="A346" s="78" t="s">
        <v>3</v>
      </c>
      <c r="B346" s="36" t="s">
        <v>371</v>
      </c>
      <c r="C346" s="9" t="s">
        <v>17</v>
      </c>
      <c r="D346" s="83">
        <v>93</v>
      </c>
      <c r="E346" s="9">
        <v>93.5</v>
      </c>
      <c r="F346" s="10">
        <v>93.5</v>
      </c>
      <c r="G346" s="82">
        <v>100</v>
      </c>
      <c r="H346" s="61"/>
      <c r="I346" s="82"/>
      <c r="J346" s="83"/>
    </row>
    <row r="347" spans="1:10" ht="63.75" hidden="1" x14ac:dyDescent="0.2">
      <c r="A347" s="78" t="s">
        <v>9</v>
      </c>
      <c r="B347" s="36" t="s">
        <v>372</v>
      </c>
      <c r="C347" s="9" t="s">
        <v>17</v>
      </c>
      <c r="D347" s="83">
        <v>88</v>
      </c>
      <c r="E347" s="9">
        <v>89</v>
      </c>
      <c r="F347" s="10">
        <v>89</v>
      </c>
      <c r="G347" s="82">
        <v>100</v>
      </c>
      <c r="H347" s="61"/>
      <c r="I347" s="82"/>
      <c r="J347" s="83"/>
    </row>
    <row r="348" spans="1:10" hidden="1" x14ac:dyDescent="0.2">
      <c r="A348" s="78"/>
      <c r="B348" s="195" t="s">
        <v>441</v>
      </c>
      <c r="C348" s="195"/>
      <c r="D348" s="195"/>
      <c r="E348" s="195"/>
      <c r="F348" s="195"/>
      <c r="G348" s="195"/>
      <c r="H348" s="195"/>
      <c r="I348" s="195"/>
      <c r="J348" s="195"/>
    </row>
    <row r="349" spans="1:10" ht="38.25" hidden="1" x14ac:dyDescent="0.2">
      <c r="A349" s="78" t="s">
        <v>4</v>
      </c>
      <c r="B349" s="36" t="s">
        <v>386</v>
      </c>
      <c r="C349" s="43" t="s">
        <v>17</v>
      </c>
      <c r="D349" s="43">
        <v>2.85</v>
      </c>
      <c r="E349" s="43">
        <v>2.7</v>
      </c>
      <c r="F349" s="43">
        <v>2.6</v>
      </c>
      <c r="G349" s="8">
        <v>103.84615384615385</v>
      </c>
      <c r="H349" s="66"/>
      <c r="I349" s="139" t="s">
        <v>387</v>
      </c>
      <c r="J349" s="74"/>
    </row>
    <row r="350" spans="1:10" ht="89.25" hidden="1" x14ac:dyDescent="0.2">
      <c r="A350" s="78" t="s">
        <v>3</v>
      </c>
      <c r="B350" s="36" t="s">
        <v>350</v>
      </c>
      <c r="C350" s="43" t="s">
        <v>17</v>
      </c>
      <c r="D350" s="43">
        <v>98.05</v>
      </c>
      <c r="E350" s="43">
        <v>98.1</v>
      </c>
      <c r="F350" s="43">
        <v>98.1</v>
      </c>
      <c r="G350" s="44">
        <v>100</v>
      </c>
      <c r="H350" s="69"/>
      <c r="I350" s="140"/>
      <c r="J350" s="74"/>
    </row>
    <row r="351" spans="1:10" ht="51" hidden="1" x14ac:dyDescent="0.2">
      <c r="A351" s="78" t="s">
        <v>9</v>
      </c>
      <c r="B351" s="36" t="s">
        <v>388</v>
      </c>
      <c r="C351" s="43" t="s">
        <v>17</v>
      </c>
      <c r="D351" s="43">
        <v>89.05</v>
      </c>
      <c r="E351" s="43">
        <v>89.1</v>
      </c>
      <c r="F351" s="43">
        <v>91</v>
      </c>
      <c r="G351" s="8">
        <v>102.13243546576879</v>
      </c>
      <c r="H351" s="66"/>
      <c r="I351" s="139" t="s">
        <v>389</v>
      </c>
      <c r="J351" s="74"/>
    </row>
    <row r="352" spans="1:10" ht="102" hidden="1" x14ac:dyDescent="0.2">
      <c r="A352" s="78" t="s">
        <v>27</v>
      </c>
      <c r="B352" s="36" t="s">
        <v>390</v>
      </c>
      <c r="C352" s="43" t="s">
        <v>329</v>
      </c>
      <c r="D352" s="43">
        <v>96</v>
      </c>
      <c r="E352" s="43">
        <v>284</v>
      </c>
      <c r="F352" s="43">
        <v>129</v>
      </c>
      <c r="G352" s="8">
        <v>45.422535211267608</v>
      </c>
      <c r="H352" s="66"/>
      <c r="I352" s="141" t="s">
        <v>391</v>
      </c>
      <c r="J352" s="74"/>
    </row>
    <row r="353" spans="1:15" ht="15.75" hidden="1" x14ac:dyDescent="0.2">
      <c r="A353" s="78"/>
      <c r="B353" s="36" t="s">
        <v>392</v>
      </c>
      <c r="C353" s="43"/>
      <c r="D353" s="43"/>
      <c r="E353" s="43"/>
      <c r="F353" s="43"/>
      <c r="G353" s="44"/>
      <c r="H353" s="69"/>
      <c r="I353" s="139"/>
      <c r="J353" s="74"/>
    </row>
    <row r="354" spans="1:15" ht="127.5" hidden="1" x14ac:dyDescent="0.2">
      <c r="A354" s="78" t="s">
        <v>393</v>
      </c>
      <c r="B354" s="36" t="s">
        <v>394</v>
      </c>
      <c r="C354" s="43" t="s">
        <v>329</v>
      </c>
      <c r="D354" s="43">
        <v>20</v>
      </c>
      <c r="E354" s="43">
        <v>63</v>
      </c>
      <c r="F354" s="43">
        <v>63</v>
      </c>
      <c r="G354" s="44">
        <v>100</v>
      </c>
      <c r="H354" s="69"/>
      <c r="I354" s="139"/>
      <c r="J354" s="74"/>
    </row>
    <row r="355" spans="1:15" ht="102" hidden="1" x14ac:dyDescent="0.2">
      <c r="A355" s="78">
        <v>5</v>
      </c>
      <c r="B355" s="36" t="s">
        <v>395</v>
      </c>
      <c r="C355" s="43" t="s">
        <v>17</v>
      </c>
      <c r="D355" s="43">
        <v>10.5</v>
      </c>
      <c r="E355" s="43">
        <v>86</v>
      </c>
      <c r="F355" s="43">
        <v>17.100000000000001</v>
      </c>
      <c r="G355" s="8">
        <v>19.88372093023256</v>
      </c>
      <c r="H355" s="66"/>
      <c r="I355" s="139" t="s">
        <v>396</v>
      </c>
      <c r="J355" s="74"/>
    </row>
    <row r="356" spans="1:15" hidden="1" x14ac:dyDescent="0.2">
      <c r="A356" s="78"/>
      <c r="B356" s="195" t="s">
        <v>442</v>
      </c>
      <c r="C356" s="195"/>
      <c r="D356" s="195"/>
      <c r="E356" s="195"/>
      <c r="F356" s="195"/>
      <c r="G356" s="195"/>
      <c r="H356" s="195"/>
      <c r="I356" s="195"/>
      <c r="J356" s="195"/>
    </row>
    <row r="357" spans="1:15" ht="63.75" hidden="1" x14ac:dyDescent="0.2">
      <c r="A357" s="78" t="s">
        <v>4</v>
      </c>
      <c r="B357" s="36" t="s">
        <v>373</v>
      </c>
      <c r="C357" s="9" t="s">
        <v>17</v>
      </c>
      <c r="D357" s="83">
        <v>37</v>
      </c>
      <c r="E357" s="9">
        <v>40</v>
      </c>
      <c r="F357" s="10">
        <v>70</v>
      </c>
      <c r="G357" s="82">
        <v>175</v>
      </c>
      <c r="H357" s="61"/>
      <c r="I357" s="138" t="s">
        <v>347</v>
      </c>
      <c r="J357" s="83"/>
    </row>
    <row r="358" spans="1:15" ht="165.75" hidden="1" customHeight="1" x14ac:dyDescent="0.2">
      <c r="A358" s="78" t="s">
        <v>3</v>
      </c>
      <c r="B358" s="35" t="s">
        <v>374</v>
      </c>
      <c r="C358" s="9" t="s">
        <v>17</v>
      </c>
      <c r="D358" s="83">
        <v>7</v>
      </c>
      <c r="E358" s="9">
        <v>10</v>
      </c>
      <c r="F358" s="10">
        <v>20</v>
      </c>
      <c r="G358" s="82">
        <v>200</v>
      </c>
      <c r="H358" s="61"/>
      <c r="I358" s="83" t="s">
        <v>375</v>
      </c>
      <c r="J358" s="83"/>
    </row>
    <row r="359" spans="1:15" ht="51" hidden="1" customHeight="1" x14ac:dyDescent="0.2">
      <c r="A359" s="78" t="s">
        <v>9</v>
      </c>
      <c r="B359" s="35" t="s">
        <v>376</v>
      </c>
      <c r="C359" s="9" t="s">
        <v>17</v>
      </c>
      <c r="D359" s="83">
        <v>0</v>
      </c>
      <c r="E359" s="9">
        <v>10</v>
      </c>
      <c r="F359" s="10">
        <v>10.1</v>
      </c>
      <c r="G359" s="82">
        <v>101</v>
      </c>
      <c r="H359" s="61"/>
      <c r="I359" s="83"/>
      <c r="J359" s="83"/>
    </row>
    <row r="360" spans="1:15" ht="25.5" hidden="1" x14ac:dyDescent="0.2">
      <c r="A360" s="78" t="s">
        <v>27</v>
      </c>
      <c r="B360" s="35" t="s">
        <v>377</v>
      </c>
      <c r="C360" s="9" t="s">
        <v>329</v>
      </c>
      <c r="D360" s="83">
        <v>150</v>
      </c>
      <c r="E360" s="41">
        <v>150</v>
      </c>
      <c r="F360" s="42">
        <v>146</v>
      </c>
      <c r="G360" s="8">
        <v>97.333333333333343</v>
      </c>
      <c r="H360" s="66"/>
      <c r="I360" s="139" t="s">
        <v>378</v>
      </c>
      <c r="J360" s="83"/>
    </row>
    <row r="361" spans="1:15" hidden="1" x14ac:dyDescent="0.2">
      <c r="A361" s="78"/>
      <c r="B361" s="195" t="s">
        <v>443</v>
      </c>
      <c r="C361" s="195"/>
      <c r="D361" s="195"/>
      <c r="E361" s="195"/>
      <c r="F361" s="195"/>
      <c r="G361" s="195"/>
      <c r="H361" s="195"/>
      <c r="I361" s="195"/>
      <c r="J361" s="195"/>
    </row>
    <row r="362" spans="1:15" ht="38.25" hidden="1" x14ac:dyDescent="0.2">
      <c r="A362" s="78">
        <v>1</v>
      </c>
      <c r="B362" s="35" t="s">
        <v>379</v>
      </c>
      <c r="C362" s="43" t="s">
        <v>329</v>
      </c>
      <c r="D362" s="43">
        <v>960</v>
      </c>
      <c r="E362" s="43">
        <v>970</v>
      </c>
      <c r="F362" s="43">
        <v>1176</v>
      </c>
      <c r="G362" s="10">
        <v>121.23711340206185</v>
      </c>
      <c r="H362" s="155"/>
      <c r="I362" s="83" t="s">
        <v>380</v>
      </c>
      <c r="J362" s="83"/>
    </row>
    <row r="363" spans="1:15" ht="51" hidden="1" x14ac:dyDescent="0.2">
      <c r="A363" s="78" t="s">
        <v>3</v>
      </c>
      <c r="B363" s="35" t="s">
        <v>381</v>
      </c>
      <c r="C363" s="43" t="s">
        <v>17</v>
      </c>
      <c r="D363" s="43">
        <v>72</v>
      </c>
      <c r="E363" s="43">
        <v>73</v>
      </c>
      <c r="F363" s="43">
        <v>73</v>
      </c>
      <c r="G363" s="43">
        <v>100</v>
      </c>
      <c r="H363" s="156"/>
      <c r="I363" s="83" t="s">
        <v>382</v>
      </c>
      <c r="J363" s="83"/>
    </row>
    <row r="364" spans="1:15" ht="38.25" hidden="1" x14ac:dyDescent="0.2">
      <c r="A364" s="78" t="s">
        <v>9</v>
      </c>
      <c r="B364" s="35" t="s">
        <v>383</v>
      </c>
      <c r="C364" s="43" t="s">
        <v>329</v>
      </c>
      <c r="D364" s="43">
        <v>47</v>
      </c>
      <c r="E364" s="43">
        <v>58</v>
      </c>
      <c r="F364" s="43">
        <v>58</v>
      </c>
      <c r="G364" s="43">
        <v>100</v>
      </c>
      <c r="H364" s="156"/>
      <c r="I364" s="82"/>
      <c r="J364" s="83"/>
    </row>
    <row r="365" spans="1:15" ht="38.25" hidden="1" x14ac:dyDescent="0.2">
      <c r="A365" s="78" t="s">
        <v>27</v>
      </c>
      <c r="B365" s="35" t="s">
        <v>384</v>
      </c>
      <c r="C365" s="43" t="s">
        <v>17</v>
      </c>
      <c r="D365" s="43">
        <v>85</v>
      </c>
      <c r="E365" s="43">
        <v>90</v>
      </c>
      <c r="F365" s="43">
        <v>100</v>
      </c>
      <c r="G365" s="10">
        <v>111.11111111111111</v>
      </c>
      <c r="H365" s="155"/>
      <c r="I365" s="83" t="s">
        <v>385</v>
      </c>
      <c r="J365" s="83"/>
    </row>
    <row r="366" spans="1:15" ht="15" customHeight="1" x14ac:dyDescent="0.2">
      <c r="A366" s="49" t="s">
        <v>151</v>
      </c>
      <c r="B366" s="207" t="s">
        <v>401</v>
      </c>
      <c r="C366" s="196"/>
      <c r="D366" s="196"/>
      <c r="E366" s="196"/>
      <c r="F366" s="196"/>
      <c r="G366" s="196"/>
      <c r="H366" s="196"/>
      <c r="I366" s="196"/>
      <c r="J366" s="196"/>
      <c r="M366" s="56"/>
    </row>
    <row r="367" spans="1:15" s="89" customFormat="1" ht="78" customHeight="1" x14ac:dyDescent="0.2">
      <c r="A367" s="98">
        <v>1</v>
      </c>
      <c r="B367" s="3" t="s">
        <v>402</v>
      </c>
      <c r="C367" s="4" t="s">
        <v>17</v>
      </c>
      <c r="D367" s="5">
        <v>53</v>
      </c>
      <c r="E367" s="5">
        <v>54</v>
      </c>
      <c r="F367" s="5">
        <v>83</v>
      </c>
      <c r="G367" s="103">
        <f>F367/E367*100</f>
        <v>153.7037037037037</v>
      </c>
      <c r="H367" s="104" t="s">
        <v>1228</v>
      </c>
      <c r="I367" s="199" t="s">
        <v>994</v>
      </c>
      <c r="J367" s="4"/>
      <c r="K367" s="91"/>
      <c r="L367" s="91"/>
      <c r="M367" s="108"/>
      <c r="N367" s="91"/>
      <c r="O367" s="92"/>
    </row>
    <row r="368" spans="1:15" s="89" customFormat="1" ht="67.5" customHeight="1" x14ac:dyDescent="0.2">
      <c r="A368" s="98" t="s">
        <v>3</v>
      </c>
      <c r="B368" s="3" t="s">
        <v>404</v>
      </c>
      <c r="C368" s="4" t="s">
        <v>17</v>
      </c>
      <c r="D368" s="5">
        <v>79.2</v>
      </c>
      <c r="E368" s="5">
        <v>78</v>
      </c>
      <c r="F368" s="5">
        <v>47.3</v>
      </c>
      <c r="G368" s="103">
        <f>F368/E368*100</f>
        <v>60.641025641025635</v>
      </c>
      <c r="H368" s="104" t="s">
        <v>1229</v>
      </c>
      <c r="I368" s="199"/>
      <c r="J368" s="4"/>
      <c r="K368" s="91"/>
      <c r="L368" s="91"/>
      <c r="M368" s="108"/>
      <c r="N368" s="91"/>
      <c r="O368" s="92"/>
    </row>
    <row r="369" spans="1:15" s="89" customFormat="1" ht="63.75" x14ac:dyDescent="0.2">
      <c r="A369" s="98" t="s">
        <v>188</v>
      </c>
      <c r="B369" s="3" t="s">
        <v>405</v>
      </c>
      <c r="C369" s="4" t="s">
        <v>406</v>
      </c>
      <c r="D369" s="5">
        <v>2</v>
      </c>
      <c r="E369" s="5">
        <v>5</v>
      </c>
      <c r="F369" s="5">
        <v>5</v>
      </c>
      <c r="G369" s="103">
        <v>100</v>
      </c>
      <c r="H369" s="17">
        <f>F369/D369*100</f>
        <v>250</v>
      </c>
      <c r="I369" s="4" t="s">
        <v>993</v>
      </c>
      <c r="J369" s="4"/>
      <c r="K369" s="91"/>
      <c r="L369" s="91"/>
      <c r="M369" s="108"/>
      <c r="N369" s="91"/>
      <c r="O369" s="92"/>
    </row>
    <row r="370" spans="1:15" ht="15.75" customHeight="1" x14ac:dyDescent="0.2">
      <c r="A370" s="49" t="s">
        <v>154</v>
      </c>
      <c r="B370" s="196" t="s">
        <v>407</v>
      </c>
      <c r="C370" s="196"/>
      <c r="D370" s="196"/>
      <c r="E370" s="196"/>
      <c r="F370" s="196"/>
      <c r="G370" s="196"/>
      <c r="H370" s="196"/>
      <c r="I370" s="196"/>
      <c r="J370" s="196"/>
      <c r="K370" s="55"/>
    </row>
    <row r="371" spans="1:15" s="89" customFormat="1" ht="25.5" x14ac:dyDescent="0.2">
      <c r="A371" s="98">
        <v>1</v>
      </c>
      <c r="B371" s="3" t="s">
        <v>408</v>
      </c>
      <c r="C371" s="4" t="s">
        <v>8</v>
      </c>
      <c r="D371" s="193">
        <v>1111</v>
      </c>
      <c r="E371" s="193">
        <v>1056</v>
      </c>
      <c r="F371" s="193">
        <v>1084</v>
      </c>
      <c r="G371" s="8">
        <f>E371/F371*100</f>
        <v>97.416974169741692</v>
      </c>
      <c r="H371" s="17" t="s">
        <v>1102</v>
      </c>
      <c r="I371" s="4" t="s">
        <v>995</v>
      </c>
      <c r="J371" s="125"/>
      <c r="K371" s="108"/>
      <c r="L371" s="108"/>
      <c r="M371" s="91"/>
      <c r="N371" s="91"/>
      <c r="O371" s="92"/>
    </row>
    <row r="372" spans="1:15" s="89" customFormat="1" ht="28.5" customHeight="1" x14ac:dyDescent="0.2">
      <c r="A372" s="98" t="s">
        <v>3</v>
      </c>
      <c r="B372" s="3" t="s">
        <v>409</v>
      </c>
      <c r="C372" s="4" t="s">
        <v>146</v>
      </c>
      <c r="D372" s="193">
        <v>189</v>
      </c>
      <c r="E372" s="193">
        <v>202</v>
      </c>
      <c r="F372" s="193">
        <v>184</v>
      </c>
      <c r="G372" s="8">
        <f>E372/F372*100</f>
        <v>109.78260869565217</v>
      </c>
      <c r="H372" s="17" t="s">
        <v>1103</v>
      </c>
      <c r="I372" s="4"/>
      <c r="J372" s="125"/>
      <c r="K372" s="108"/>
      <c r="L372" s="108"/>
      <c r="M372" s="91"/>
      <c r="N372" s="91"/>
      <c r="O372" s="92"/>
    </row>
    <row r="373" spans="1:15" s="89" customFormat="1" ht="38.25" x14ac:dyDescent="0.2">
      <c r="A373" s="98" t="s">
        <v>9</v>
      </c>
      <c r="B373" s="3" t="s">
        <v>410</v>
      </c>
      <c r="C373" s="4" t="s">
        <v>8</v>
      </c>
      <c r="D373" s="21">
        <v>2.5</v>
      </c>
      <c r="E373" s="21">
        <v>2.44</v>
      </c>
      <c r="F373" s="21">
        <v>2.15</v>
      </c>
      <c r="G373" s="8">
        <f>F373/E373*100</f>
        <v>88.114754098360663</v>
      </c>
      <c r="H373" s="17">
        <f>F373/D373*100</f>
        <v>86</v>
      </c>
      <c r="I373" s="4" t="s">
        <v>1061</v>
      </c>
      <c r="J373" s="4"/>
      <c r="K373" s="108"/>
      <c r="L373" s="108"/>
      <c r="M373" s="91"/>
      <c r="N373" s="91"/>
      <c r="O373" s="92"/>
    </row>
    <row r="374" spans="1:15" s="89" customFormat="1" ht="48" customHeight="1" x14ac:dyDescent="0.2">
      <c r="A374" s="98" t="s">
        <v>27</v>
      </c>
      <c r="B374" s="3" t="s">
        <v>411</v>
      </c>
      <c r="C374" s="4" t="s">
        <v>17</v>
      </c>
      <c r="D374" s="5">
        <v>94</v>
      </c>
      <c r="E374" s="5">
        <v>95</v>
      </c>
      <c r="F374" s="5">
        <v>95</v>
      </c>
      <c r="G374" s="103">
        <v>100</v>
      </c>
      <c r="H374" s="104" t="s">
        <v>1142</v>
      </c>
      <c r="I374" s="4"/>
      <c r="J374" s="4"/>
      <c r="K374" s="108"/>
      <c r="L374" s="108"/>
      <c r="M374" s="91"/>
      <c r="N374" s="91"/>
      <c r="O374" s="92"/>
    </row>
    <row r="375" spans="1:15" s="89" customFormat="1" ht="51" customHeight="1" x14ac:dyDescent="0.2">
      <c r="A375" s="98" t="s">
        <v>28</v>
      </c>
      <c r="B375" s="3" t="s">
        <v>412</v>
      </c>
      <c r="C375" s="4" t="s">
        <v>227</v>
      </c>
      <c r="D375" s="109">
        <v>17.323</v>
      </c>
      <c r="E375" s="183">
        <v>23.610499999999998</v>
      </c>
      <c r="F375" s="183">
        <v>23.610499999999998</v>
      </c>
      <c r="G375" s="103">
        <v>100</v>
      </c>
      <c r="H375" s="104">
        <f>F375/D375*100</f>
        <v>136.2956762685447</v>
      </c>
      <c r="I375" s="189" t="s">
        <v>1169</v>
      </c>
      <c r="J375" s="4"/>
      <c r="K375" s="108"/>
      <c r="L375" s="108"/>
      <c r="M375" s="91"/>
      <c r="N375" s="91"/>
      <c r="O375" s="92"/>
    </row>
    <row r="376" spans="1:15" hidden="1" x14ac:dyDescent="0.2">
      <c r="A376" s="78"/>
      <c r="B376" s="195" t="s">
        <v>413</v>
      </c>
      <c r="C376" s="195"/>
      <c r="D376" s="195"/>
      <c r="E376" s="195"/>
      <c r="F376" s="195"/>
      <c r="G376" s="195"/>
      <c r="H376" s="195"/>
      <c r="I376" s="195"/>
      <c r="J376" s="195"/>
    </row>
    <row r="377" spans="1:15" ht="25.5" hidden="1" x14ac:dyDescent="0.2">
      <c r="A377" s="78" t="s">
        <v>4</v>
      </c>
      <c r="B377" s="87" t="s">
        <v>414</v>
      </c>
      <c r="C377" s="83" t="s">
        <v>17</v>
      </c>
      <c r="D377" s="82">
        <v>74</v>
      </c>
      <c r="E377" s="82">
        <v>83</v>
      </c>
      <c r="F377" s="82">
        <v>83</v>
      </c>
      <c r="G377" s="82">
        <v>100</v>
      </c>
      <c r="H377" s="61"/>
      <c r="I377" s="82"/>
      <c r="J377" s="83"/>
    </row>
    <row r="378" spans="1:15" ht="63.75" hidden="1" customHeight="1" x14ac:dyDescent="0.2">
      <c r="A378" s="78" t="s">
        <v>3</v>
      </c>
      <c r="B378" s="87" t="s">
        <v>803</v>
      </c>
      <c r="C378" s="83" t="s">
        <v>17</v>
      </c>
      <c r="D378" s="82">
        <v>67</v>
      </c>
      <c r="E378" s="82">
        <v>71</v>
      </c>
      <c r="F378" s="82">
        <v>73</v>
      </c>
      <c r="G378" s="82">
        <v>102.8</v>
      </c>
      <c r="H378" s="61"/>
      <c r="I378" s="82"/>
      <c r="J378" s="83"/>
    </row>
    <row r="379" spans="1:15" ht="25.5" hidden="1" x14ac:dyDescent="0.2">
      <c r="A379" s="78" t="s">
        <v>9</v>
      </c>
      <c r="B379" s="87" t="s">
        <v>804</v>
      </c>
      <c r="C379" s="83" t="s">
        <v>17</v>
      </c>
      <c r="D379" s="82">
        <v>39</v>
      </c>
      <c r="E379" s="82">
        <v>43</v>
      </c>
      <c r="F379" s="82">
        <v>44</v>
      </c>
      <c r="G379" s="82">
        <v>102.3</v>
      </c>
      <c r="H379" s="61"/>
      <c r="I379" s="82"/>
      <c r="J379" s="83"/>
    </row>
    <row r="380" spans="1:15" hidden="1" x14ac:dyDescent="0.2">
      <c r="A380" s="78"/>
      <c r="B380" s="216" t="s">
        <v>415</v>
      </c>
      <c r="C380" s="243"/>
      <c r="D380" s="243"/>
      <c r="E380" s="243"/>
      <c r="F380" s="243"/>
      <c r="G380" s="243"/>
      <c r="H380" s="243"/>
      <c r="I380" s="243"/>
      <c r="J380" s="243"/>
    </row>
    <row r="381" spans="1:15" ht="38.25" hidden="1" x14ac:dyDescent="0.2">
      <c r="A381" s="78" t="s">
        <v>4</v>
      </c>
      <c r="B381" s="87" t="s">
        <v>801</v>
      </c>
      <c r="C381" s="83" t="s">
        <v>416</v>
      </c>
      <c r="D381" s="82">
        <v>13.9</v>
      </c>
      <c r="E381" s="82">
        <v>13.4</v>
      </c>
      <c r="F381" s="82">
        <v>11.5</v>
      </c>
      <c r="G381" s="82">
        <v>116.5</v>
      </c>
      <c r="H381" s="61"/>
      <c r="I381" s="82"/>
      <c r="J381" s="83"/>
    </row>
    <row r="382" spans="1:15" ht="38.25" hidden="1" customHeight="1" x14ac:dyDescent="0.2">
      <c r="A382" s="78" t="s">
        <v>3</v>
      </c>
      <c r="B382" s="87" t="s">
        <v>805</v>
      </c>
      <c r="C382" s="83" t="s">
        <v>8</v>
      </c>
      <c r="D382" s="82">
        <v>0.78</v>
      </c>
      <c r="E382" s="82">
        <v>0.8</v>
      </c>
      <c r="F382" s="82">
        <v>0.9</v>
      </c>
      <c r="G382" s="82">
        <v>112.5</v>
      </c>
      <c r="H382" s="61"/>
      <c r="I382" s="82"/>
      <c r="J382" s="83"/>
    </row>
    <row r="383" spans="1:15" ht="63.75" hidden="1" x14ac:dyDescent="0.2">
      <c r="A383" s="78" t="s">
        <v>9</v>
      </c>
      <c r="B383" s="87" t="s">
        <v>802</v>
      </c>
      <c r="C383" s="83" t="s">
        <v>8</v>
      </c>
      <c r="D383" s="82">
        <v>20</v>
      </c>
      <c r="E383" s="82">
        <v>124</v>
      </c>
      <c r="F383" s="82">
        <v>80</v>
      </c>
      <c r="G383" s="82">
        <v>64.5</v>
      </c>
      <c r="H383" s="61"/>
      <c r="I383" s="83" t="s">
        <v>417</v>
      </c>
      <c r="J383" s="83"/>
    </row>
    <row r="384" spans="1:15" hidden="1" x14ac:dyDescent="0.2">
      <c r="A384" s="78"/>
      <c r="B384" s="216" t="s">
        <v>418</v>
      </c>
      <c r="C384" s="243"/>
      <c r="D384" s="243"/>
      <c r="E384" s="243"/>
      <c r="F384" s="243"/>
      <c r="G384" s="243"/>
      <c r="H384" s="243"/>
      <c r="I384" s="243"/>
      <c r="J384" s="243"/>
    </row>
    <row r="385" spans="1:15" ht="63.75" hidden="1" x14ac:dyDescent="0.2">
      <c r="A385" s="78" t="s">
        <v>4</v>
      </c>
      <c r="B385" s="87" t="s">
        <v>419</v>
      </c>
      <c r="C385" s="83" t="s">
        <v>17</v>
      </c>
      <c r="D385" s="82">
        <v>5</v>
      </c>
      <c r="E385" s="82">
        <v>10</v>
      </c>
      <c r="F385" s="82">
        <v>2</v>
      </c>
      <c r="G385" s="82">
        <v>20</v>
      </c>
      <c r="H385" s="61"/>
      <c r="I385" s="83" t="s">
        <v>420</v>
      </c>
      <c r="J385" s="83" t="s">
        <v>421</v>
      </c>
    </row>
    <row r="386" spans="1:15" ht="51" hidden="1" x14ac:dyDescent="0.2">
      <c r="A386" s="78" t="s">
        <v>3</v>
      </c>
      <c r="B386" s="87" t="s">
        <v>422</v>
      </c>
      <c r="C386" s="83" t="s">
        <v>17</v>
      </c>
      <c r="D386" s="82">
        <v>3</v>
      </c>
      <c r="E386" s="82">
        <v>6</v>
      </c>
      <c r="F386" s="82">
        <v>3.8</v>
      </c>
      <c r="G386" s="82">
        <v>63</v>
      </c>
      <c r="H386" s="61"/>
      <c r="I386" s="83" t="s">
        <v>423</v>
      </c>
      <c r="J386" s="83" t="s">
        <v>424</v>
      </c>
    </row>
    <row r="387" spans="1:15" ht="25.5" hidden="1" x14ac:dyDescent="0.2">
      <c r="A387" s="78" t="s">
        <v>9</v>
      </c>
      <c r="B387" s="87" t="s">
        <v>425</v>
      </c>
      <c r="C387" s="83" t="s">
        <v>17</v>
      </c>
      <c r="D387" s="82">
        <v>2</v>
      </c>
      <c r="E387" s="82">
        <v>4</v>
      </c>
      <c r="F387" s="82">
        <v>4</v>
      </c>
      <c r="G387" s="82">
        <v>100</v>
      </c>
      <c r="H387" s="61"/>
      <c r="I387" s="82"/>
      <c r="J387" s="83"/>
    </row>
    <row r="388" spans="1:15" hidden="1" x14ac:dyDescent="0.2">
      <c r="A388" s="78"/>
      <c r="B388" s="216" t="s">
        <v>426</v>
      </c>
      <c r="C388" s="243"/>
      <c r="D388" s="243"/>
      <c r="E388" s="243"/>
      <c r="F388" s="243"/>
      <c r="G388" s="243"/>
      <c r="H388" s="243"/>
      <c r="I388" s="243"/>
      <c r="J388" s="243"/>
    </row>
    <row r="389" spans="1:15" ht="38.25" hidden="1" x14ac:dyDescent="0.2">
      <c r="A389" s="78" t="s">
        <v>4</v>
      </c>
      <c r="B389" s="87" t="s">
        <v>427</v>
      </c>
      <c r="C389" s="83" t="s">
        <v>17</v>
      </c>
      <c r="D389" s="82">
        <v>6</v>
      </c>
      <c r="E389" s="82">
        <v>12</v>
      </c>
      <c r="F389" s="82">
        <v>24</v>
      </c>
      <c r="G389" s="82">
        <v>200</v>
      </c>
      <c r="H389" s="61"/>
      <c r="I389" s="82"/>
      <c r="J389" s="83" t="s">
        <v>428</v>
      </c>
    </row>
    <row r="390" spans="1:15" ht="25.5" hidden="1" x14ac:dyDescent="0.2">
      <c r="A390" s="78" t="s">
        <v>3</v>
      </c>
      <c r="B390" s="87" t="s">
        <v>429</v>
      </c>
      <c r="C390" s="83" t="s">
        <v>146</v>
      </c>
      <c r="D390" s="82">
        <v>40</v>
      </c>
      <c r="E390" s="82">
        <v>6</v>
      </c>
      <c r="F390" s="82">
        <v>13</v>
      </c>
      <c r="G390" s="82">
        <v>216.6</v>
      </c>
      <c r="H390" s="61"/>
      <c r="I390" s="82"/>
      <c r="J390" s="83"/>
    </row>
    <row r="391" spans="1:15" hidden="1" x14ac:dyDescent="0.2">
      <c r="A391" s="78"/>
      <c r="B391" s="216" t="s">
        <v>430</v>
      </c>
      <c r="C391" s="243"/>
      <c r="D391" s="243"/>
      <c r="E391" s="243"/>
      <c r="F391" s="243"/>
      <c r="G391" s="243"/>
      <c r="H391" s="243"/>
      <c r="I391" s="243"/>
      <c r="J391" s="243"/>
    </row>
    <row r="392" spans="1:15" ht="38.25" hidden="1" x14ac:dyDescent="0.2">
      <c r="A392" s="78" t="s">
        <v>4</v>
      </c>
      <c r="B392" s="87" t="s">
        <v>431</v>
      </c>
      <c r="C392" s="83" t="s">
        <v>17</v>
      </c>
      <c r="D392" s="82">
        <v>79.3</v>
      </c>
      <c r="E392" s="82">
        <v>81.8</v>
      </c>
      <c r="F392" s="82">
        <v>80.3</v>
      </c>
      <c r="G392" s="8">
        <f>F392/E392*100</f>
        <v>98.166259168704158</v>
      </c>
      <c r="H392" s="66"/>
      <c r="I392" s="213" t="s">
        <v>432</v>
      </c>
      <c r="J392" s="83" t="s">
        <v>205</v>
      </c>
    </row>
    <row r="393" spans="1:15" ht="51" hidden="1" x14ac:dyDescent="0.2">
      <c r="A393" s="78" t="s">
        <v>3</v>
      </c>
      <c r="B393" s="87" t="s">
        <v>433</v>
      </c>
      <c r="C393" s="83" t="s">
        <v>17</v>
      </c>
      <c r="D393" s="82">
        <v>70.599999999999994</v>
      </c>
      <c r="E393" s="82">
        <v>74.900000000000006</v>
      </c>
      <c r="F393" s="82">
        <v>70.900000000000006</v>
      </c>
      <c r="G393" s="8">
        <f>F393/E393*100</f>
        <v>94.659546061415227</v>
      </c>
      <c r="H393" s="66"/>
      <c r="I393" s="213"/>
      <c r="J393" s="83"/>
    </row>
    <row r="394" spans="1:15" x14ac:dyDescent="0.2">
      <c r="A394" s="49" t="s">
        <v>158</v>
      </c>
      <c r="B394" s="197" t="s">
        <v>494</v>
      </c>
      <c r="C394" s="197"/>
      <c r="D394" s="197"/>
      <c r="E394" s="197"/>
      <c r="F394" s="197"/>
      <c r="G394" s="197"/>
      <c r="H394" s="197"/>
      <c r="I394" s="197"/>
      <c r="J394" s="197"/>
      <c r="K394" s="55"/>
    </row>
    <row r="395" spans="1:15" s="89" customFormat="1" ht="55.5" customHeight="1" x14ac:dyDescent="0.2">
      <c r="A395" s="128">
        <v>1</v>
      </c>
      <c r="B395" s="3" t="s">
        <v>444</v>
      </c>
      <c r="C395" s="4" t="s">
        <v>406</v>
      </c>
      <c r="D395" s="114">
        <v>650.35</v>
      </c>
      <c r="E395" s="114">
        <v>639.83000000000004</v>
      </c>
      <c r="F395" s="114">
        <v>855.74</v>
      </c>
      <c r="G395" s="104">
        <f>F395/E395*100</f>
        <v>133.74490098932529</v>
      </c>
      <c r="H395" s="104">
        <f>F395/D395*100</f>
        <v>131.58145613900209</v>
      </c>
      <c r="I395" s="4"/>
      <c r="J395" s="4"/>
      <c r="K395" s="108"/>
      <c r="L395" s="91"/>
      <c r="M395" s="91"/>
      <c r="N395" s="91"/>
      <c r="O395" s="92"/>
    </row>
    <row r="396" spans="1:15" s="89" customFormat="1" ht="30.75" customHeight="1" x14ac:dyDescent="0.2">
      <c r="A396" s="128" t="s">
        <v>3</v>
      </c>
      <c r="B396" s="3" t="s">
        <v>445</v>
      </c>
      <c r="C396" s="4" t="s">
        <v>8</v>
      </c>
      <c r="D396" s="113">
        <v>3080</v>
      </c>
      <c r="E396" s="113">
        <v>2877</v>
      </c>
      <c r="F396" s="113">
        <v>3474.5</v>
      </c>
      <c r="G396" s="104">
        <f>F396/E396*100</f>
        <v>120.76816127911019</v>
      </c>
      <c r="H396" s="104">
        <f>F396/D396*100</f>
        <v>112.80844155844156</v>
      </c>
      <c r="I396" s="4"/>
      <c r="J396" s="4"/>
      <c r="K396" s="108"/>
      <c r="L396" s="91"/>
      <c r="M396" s="91"/>
      <c r="N396" s="91"/>
      <c r="O396" s="92"/>
    </row>
    <row r="397" spans="1:15" s="89" customFormat="1" ht="56.25" customHeight="1" x14ac:dyDescent="0.2">
      <c r="A397" s="128" t="s">
        <v>9</v>
      </c>
      <c r="B397" s="3" t="s">
        <v>446</v>
      </c>
      <c r="C397" s="4" t="s">
        <v>17</v>
      </c>
      <c r="D397" s="114">
        <v>32.1</v>
      </c>
      <c r="E397" s="114">
        <v>33.1</v>
      </c>
      <c r="F397" s="114">
        <v>33.1</v>
      </c>
      <c r="G397" s="104">
        <f>F397/E397*100</f>
        <v>100</v>
      </c>
      <c r="H397" s="104" t="s">
        <v>1221</v>
      </c>
      <c r="I397" s="114"/>
      <c r="J397" s="88"/>
      <c r="K397" s="108"/>
      <c r="L397" s="91"/>
      <c r="M397" s="91"/>
      <c r="N397" s="91"/>
      <c r="O397" s="92"/>
    </row>
    <row r="398" spans="1:15" hidden="1" x14ac:dyDescent="0.2">
      <c r="A398" s="78"/>
      <c r="B398" s="216" t="s">
        <v>495</v>
      </c>
      <c r="C398" s="198"/>
      <c r="D398" s="198"/>
      <c r="E398" s="198"/>
      <c r="F398" s="198"/>
      <c r="G398" s="198"/>
      <c r="H398" s="198"/>
      <c r="I398" s="198"/>
      <c r="J398" s="198"/>
    </row>
    <row r="399" spans="1:15" ht="25.5" hidden="1" x14ac:dyDescent="0.2">
      <c r="A399" s="174" t="s">
        <v>4</v>
      </c>
      <c r="B399" s="87" t="s">
        <v>447</v>
      </c>
      <c r="C399" s="83" t="s">
        <v>406</v>
      </c>
      <c r="D399" s="157">
        <v>48.85</v>
      </c>
      <c r="E399" s="157">
        <v>49</v>
      </c>
      <c r="F399" s="157">
        <v>50</v>
      </c>
      <c r="G399" s="45">
        <f t="shared" ref="G399:G422" si="22">F399/E399</f>
        <v>1.0204081632653061</v>
      </c>
      <c r="H399" s="70"/>
      <c r="I399" s="83"/>
      <c r="J399" s="83"/>
    </row>
    <row r="400" spans="1:15" ht="25.5" hidden="1" x14ac:dyDescent="0.2">
      <c r="A400" s="174" t="s">
        <v>3</v>
      </c>
      <c r="B400" s="87" t="s">
        <v>448</v>
      </c>
      <c r="C400" s="83" t="s">
        <v>449</v>
      </c>
      <c r="D400" s="157">
        <v>852.55</v>
      </c>
      <c r="E400" s="157">
        <v>854.2</v>
      </c>
      <c r="F400" s="157">
        <v>857.93</v>
      </c>
      <c r="G400" s="45">
        <f t="shared" si="22"/>
        <v>1.004366658862093</v>
      </c>
      <c r="H400" s="70"/>
      <c r="I400" s="83"/>
      <c r="J400" s="83"/>
    </row>
    <row r="401" spans="1:10" ht="25.5" hidden="1" customHeight="1" x14ac:dyDescent="0.2">
      <c r="A401" s="174" t="s">
        <v>9</v>
      </c>
      <c r="B401" s="87" t="s">
        <v>450</v>
      </c>
      <c r="C401" s="83" t="s">
        <v>8</v>
      </c>
      <c r="D401" s="73">
        <v>1650</v>
      </c>
      <c r="E401" s="73">
        <v>1700</v>
      </c>
      <c r="F401" s="157">
        <v>1941</v>
      </c>
      <c r="G401" s="45">
        <f t="shared" si="22"/>
        <v>1.141764705882353</v>
      </c>
      <c r="H401" s="70"/>
      <c r="I401" s="83"/>
      <c r="J401" s="83"/>
    </row>
    <row r="402" spans="1:10" ht="51" hidden="1" customHeight="1" x14ac:dyDescent="0.2">
      <c r="A402" s="174" t="s">
        <v>27</v>
      </c>
      <c r="B402" s="87" t="s">
        <v>451</v>
      </c>
      <c r="C402" s="83" t="s">
        <v>17</v>
      </c>
      <c r="D402" s="157">
        <v>1.5</v>
      </c>
      <c r="E402" s="157">
        <v>1.9</v>
      </c>
      <c r="F402" s="157">
        <v>1.9</v>
      </c>
      <c r="G402" s="45">
        <f t="shared" si="22"/>
        <v>1</v>
      </c>
      <c r="H402" s="70"/>
      <c r="I402" s="83"/>
      <c r="J402" s="83"/>
    </row>
    <row r="403" spans="1:10" ht="38.25" hidden="1" x14ac:dyDescent="0.2">
      <c r="A403" s="174" t="s">
        <v>28</v>
      </c>
      <c r="B403" s="87" t="s">
        <v>452</v>
      </c>
      <c r="C403" s="83" t="s">
        <v>8</v>
      </c>
      <c r="D403" s="73">
        <v>137676</v>
      </c>
      <c r="E403" s="73">
        <v>137676</v>
      </c>
      <c r="F403" s="157">
        <v>139484</v>
      </c>
      <c r="G403" s="45">
        <f t="shared" si="22"/>
        <v>1.0131322815886574</v>
      </c>
      <c r="H403" s="70"/>
      <c r="I403" s="83"/>
      <c r="J403" s="83"/>
    </row>
    <row r="404" spans="1:10" ht="25.5" hidden="1" x14ac:dyDescent="0.2">
      <c r="A404" s="174" t="s">
        <v>29</v>
      </c>
      <c r="B404" s="87" t="s">
        <v>453</v>
      </c>
      <c r="C404" s="83" t="s">
        <v>8</v>
      </c>
      <c r="D404" s="73">
        <v>255</v>
      </c>
      <c r="E404" s="73">
        <v>290</v>
      </c>
      <c r="F404" s="157">
        <v>311</v>
      </c>
      <c r="G404" s="45">
        <f t="shared" si="22"/>
        <v>1.0724137931034483</v>
      </c>
      <c r="H404" s="70"/>
      <c r="I404" s="83"/>
      <c r="J404" s="83"/>
    </row>
    <row r="405" spans="1:10" ht="51" hidden="1" x14ac:dyDescent="0.2">
      <c r="A405" s="174" t="s">
        <v>122</v>
      </c>
      <c r="B405" s="87" t="s">
        <v>454</v>
      </c>
      <c r="C405" s="83" t="s">
        <v>455</v>
      </c>
      <c r="D405" s="152">
        <v>0.34799999999999998</v>
      </c>
      <c r="E405" s="152">
        <v>0.35</v>
      </c>
      <c r="F405" s="157">
        <v>0.379</v>
      </c>
      <c r="G405" s="45">
        <f t="shared" si="22"/>
        <v>1.082857142857143</v>
      </c>
      <c r="H405" s="70"/>
      <c r="I405" s="83"/>
      <c r="J405" s="83"/>
    </row>
    <row r="406" spans="1:10" ht="38.25" hidden="1" x14ac:dyDescent="0.2">
      <c r="A406" s="174" t="s">
        <v>124</v>
      </c>
      <c r="B406" s="87" t="s">
        <v>456</v>
      </c>
      <c r="C406" s="83" t="s">
        <v>17</v>
      </c>
      <c r="D406" s="157">
        <v>10.8</v>
      </c>
      <c r="E406" s="157">
        <v>12.06</v>
      </c>
      <c r="F406" s="157">
        <v>18.3</v>
      </c>
      <c r="G406" s="45">
        <f t="shared" si="22"/>
        <v>1.5174129353233832</v>
      </c>
      <c r="H406" s="70"/>
      <c r="I406" s="83"/>
      <c r="J406" s="83"/>
    </row>
    <row r="407" spans="1:10" ht="38.25" hidden="1" customHeight="1" x14ac:dyDescent="0.2">
      <c r="A407" s="174" t="s">
        <v>126</v>
      </c>
      <c r="B407" s="87" t="s">
        <v>457</v>
      </c>
      <c r="C407" s="83" t="s">
        <v>17</v>
      </c>
      <c r="D407" s="157">
        <v>6.6</v>
      </c>
      <c r="E407" s="157">
        <v>6.7</v>
      </c>
      <c r="F407" s="157">
        <v>6.7</v>
      </c>
      <c r="G407" s="45">
        <f t="shared" si="22"/>
        <v>1</v>
      </c>
      <c r="H407" s="70"/>
      <c r="I407" s="83"/>
      <c r="J407" s="83"/>
    </row>
    <row r="408" spans="1:10" ht="38.25" hidden="1" x14ac:dyDescent="0.2">
      <c r="A408" s="174" t="s">
        <v>148</v>
      </c>
      <c r="B408" s="87" t="s">
        <v>458</v>
      </c>
      <c r="C408" s="83" t="s">
        <v>8</v>
      </c>
      <c r="D408" s="73">
        <v>24</v>
      </c>
      <c r="E408" s="73">
        <v>24</v>
      </c>
      <c r="F408" s="73">
        <v>24</v>
      </c>
      <c r="G408" s="45">
        <f t="shared" si="22"/>
        <v>1</v>
      </c>
      <c r="H408" s="70"/>
      <c r="I408" s="83"/>
      <c r="J408" s="83"/>
    </row>
    <row r="409" spans="1:10" ht="25.5" hidden="1" x14ac:dyDescent="0.2">
      <c r="A409" s="174" t="s">
        <v>151</v>
      </c>
      <c r="B409" s="87" t="s">
        <v>459</v>
      </c>
      <c r="C409" s="83" t="s">
        <v>8</v>
      </c>
      <c r="D409" s="73">
        <v>14743</v>
      </c>
      <c r="E409" s="158">
        <v>14753</v>
      </c>
      <c r="F409" s="157">
        <v>14661</v>
      </c>
      <c r="G409" s="45">
        <f t="shared" si="22"/>
        <v>0.99376398020741541</v>
      </c>
      <c r="H409" s="70"/>
      <c r="I409" s="83"/>
      <c r="J409" s="83"/>
    </row>
    <row r="410" spans="1:10" ht="38.25" hidden="1" customHeight="1" x14ac:dyDescent="0.2">
      <c r="A410" s="174" t="s">
        <v>154</v>
      </c>
      <c r="B410" s="87" t="s">
        <v>460</v>
      </c>
      <c r="C410" s="83" t="s">
        <v>17</v>
      </c>
      <c r="D410" s="157">
        <v>9.5500000000000007</v>
      </c>
      <c r="E410" s="157">
        <v>9.6</v>
      </c>
      <c r="F410" s="157">
        <v>9.6</v>
      </c>
      <c r="G410" s="45">
        <f t="shared" si="22"/>
        <v>1</v>
      </c>
      <c r="H410" s="70"/>
      <c r="I410" s="83"/>
      <c r="J410" s="83"/>
    </row>
    <row r="411" spans="1:10" ht="38.25" hidden="1" x14ac:dyDescent="0.2">
      <c r="A411" s="174" t="s">
        <v>158</v>
      </c>
      <c r="B411" s="87" t="s">
        <v>461</v>
      </c>
      <c r="C411" s="83" t="s">
        <v>8</v>
      </c>
      <c r="D411" s="73">
        <v>385</v>
      </c>
      <c r="E411" s="73">
        <v>395</v>
      </c>
      <c r="F411" s="157">
        <v>566</v>
      </c>
      <c r="G411" s="45">
        <f t="shared" si="22"/>
        <v>1.4329113924050634</v>
      </c>
      <c r="H411" s="70"/>
      <c r="I411" s="83"/>
      <c r="J411" s="83"/>
    </row>
    <row r="412" spans="1:10" ht="25.5" hidden="1" x14ac:dyDescent="0.2">
      <c r="A412" s="174" t="s">
        <v>160</v>
      </c>
      <c r="B412" s="87" t="s">
        <v>462</v>
      </c>
      <c r="C412" s="83" t="s">
        <v>406</v>
      </c>
      <c r="D412" s="17">
        <v>147.5</v>
      </c>
      <c r="E412" s="17">
        <v>148.5</v>
      </c>
      <c r="F412" s="157">
        <v>184.1</v>
      </c>
      <c r="G412" s="45">
        <f t="shared" si="22"/>
        <v>1.2397306397306398</v>
      </c>
      <c r="H412" s="70"/>
      <c r="I412" s="83"/>
      <c r="J412" s="83"/>
    </row>
    <row r="413" spans="1:10" ht="25.5" hidden="1" x14ac:dyDescent="0.2">
      <c r="A413" s="174" t="s">
        <v>162</v>
      </c>
      <c r="B413" s="87" t="s">
        <v>463</v>
      </c>
      <c r="C413" s="83" t="s">
        <v>8</v>
      </c>
      <c r="D413" s="73">
        <v>375</v>
      </c>
      <c r="E413" s="73">
        <v>375</v>
      </c>
      <c r="F413" s="157">
        <v>460</v>
      </c>
      <c r="G413" s="45">
        <f t="shared" si="22"/>
        <v>1.2266666666666666</v>
      </c>
      <c r="H413" s="70"/>
      <c r="I413" s="83"/>
      <c r="J413" s="83"/>
    </row>
    <row r="414" spans="1:10" ht="25.5" hidden="1" x14ac:dyDescent="0.2">
      <c r="A414" s="174" t="s">
        <v>164</v>
      </c>
      <c r="B414" s="87" t="s">
        <v>464</v>
      </c>
      <c r="C414" s="83" t="s">
        <v>406</v>
      </c>
      <c r="D414" s="17">
        <v>35</v>
      </c>
      <c r="E414" s="17">
        <v>35</v>
      </c>
      <c r="F414" s="17">
        <v>66.900000000000006</v>
      </c>
      <c r="G414" s="45">
        <f t="shared" si="22"/>
        <v>1.9114285714285717</v>
      </c>
      <c r="H414" s="70"/>
      <c r="I414" s="83"/>
      <c r="J414" s="83"/>
    </row>
    <row r="415" spans="1:10" ht="38.25" hidden="1" x14ac:dyDescent="0.2">
      <c r="A415" s="174" t="s">
        <v>167</v>
      </c>
      <c r="B415" s="87" t="s">
        <v>465</v>
      </c>
      <c r="C415" s="83" t="s">
        <v>146</v>
      </c>
      <c r="D415" s="73">
        <v>413</v>
      </c>
      <c r="E415" s="73">
        <v>413</v>
      </c>
      <c r="F415" s="157">
        <v>421</v>
      </c>
      <c r="G415" s="45">
        <f t="shared" si="22"/>
        <v>1.0193704600484261</v>
      </c>
      <c r="H415" s="70"/>
      <c r="I415" s="83"/>
      <c r="J415" s="83"/>
    </row>
    <row r="416" spans="1:10" ht="63.75" hidden="1" x14ac:dyDescent="0.2">
      <c r="A416" s="174" t="s">
        <v>169</v>
      </c>
      <c r="B416" s="87" t="s">
        <v>466</v>
      </c>
      <c r="C416" s="83" t="s">
        <v>17</v>
      </c>
      <c r="D416" s="159" t="s">
        <v>467</v>
      </c>
      <c r="E416" s="160" t="s">
        <v>468</v>
      </c>
      <c r="F416" s="157">
        <v>96.3</v>
      </c>
      <c r="G416" s="45">
        <v>1.2</v>
      </c>
      <c r="H416" s="70"/>
      <c r="I416" s="83"/>
      <c r="J416" s="83"/>
    </row>
    <row r="417" spans="1:10" ht="38.25" hidden="1" customHeight="1" x14ac:dyDescent="0.2">
      <c r="A417" s="174" t="s">
        <v>171</v>
      </c>
      <c r="B417" s="87" t="s">
        <v>469</v>
      </c>
      <c r="C417" s="83" t="s">
        <v>146</v>
      </c>
      <c r="D417" s="157" t="s">
        <v>470</v>
      </c>
      <c r="E417" s="157" t="s">
        <v>471</v>
      </c>
      <c r="F417" s="73">
        <v>411</v>
      </c>
      <c r="G417" s="45">
        <v>1.1100000000000001</v>
      </c>
      <c r="H417" s="70"/>
      <c r="I417" s="83"/>
      <c r="J417" s="83"/>
    </row>
    <row r="418" spans="1:10" ht="25.5" hidden="1" customHeight="1" x14ac:dyDescent="0.2">
      <c r="A418" s="174" t="s">
        <v>173</v>
      </c>
      <c r="B418" s="87" t="s">
        <v>472</v>
      </c>
      <c r="C418" s="83" t="s">
        <v>17</v>
      </c>
      <c r="D418" s="17">
        <v>18.5</v>
      </c>
      <c r="E418" s="17">
        <v>18.600000000000001</v>
      </c>
      <c r="F418" s="157">
        <v>18.3</v>
      </c>
      <c r="G418" s="45">
        <f t="shared" si="22"/>
        <v>0.9838709677419355</v>
      </c>
      <c r="H418" s="70"/>
      <c r="I418" s="83"/>
      <c r="J418" s="83"/>
    </row>
    <row r="419" spans="1:10" ht="63.75" hidden="1" x14ac:dyDescent="0.2">
      <c r="A419" s="174" t="s">
        <v>175</v>
      </c>
      <c r="B419" s="87" t="s">
        <v>473</v>
      </c>
      <c r="C419" s="83" t="s">
        <v>474</v>
      </c>
      <c r="D419" s="17">
        <v>5</v>
      </c>
      <c r="E419" s="158">
        <v>0</v>
      </c>
      <c r="F419" s="157">
        <v>5</v>
      </c>
      <c r="G419" s="45" t="e">
        <f t="shared" si="22"/>
        <v>#DIV/0!</v>
      </c>
      <c r="H419" s="70"/>
      <c r="I419" s="83"/>
      <c r="J419" s="83"/>
    </row>
    <row r="420" spans="1:10" ht="63.75" hidden="1" x14ac:dyDescent="0.2">
      <c r="A420" s="174" t="s">
        <v>177</v>
      </c>
      <c r="B420" s="87" t="s">
        <v>475</v>
      </c>
      <c r="C420" s="83" t="s">
        <v>474</v>
      </c>
      <c r="D420" s="17">
        <v>1</v>
      </c>
      <c r="E420" s="73">
        <v>0</v>
      </c>
      <c r="F420" s="157">
        <v>0</v>
      </c>
      <c r="G420" s="45" t="e">
        <f>F420/E420</f>
        <v>#DIV/0!</v>
      </c>
      <c r="H420" s="70"/>
      <c r="I420" s="83"/>
      <c r="J420" s="83"/>
    </row>
    <row r="421" spans="1:10" ht="38.25" hidden="1" x14ac:dyDescent="0.2">
      <c r="A421" s="175" t="s">
        <v>178</v>
      </c>
      <c r="B421" s="176" t="s">
        <v>476</v>
      </c>
      <c r="C421" s="83" t="s">
        <v>17</v>
      </c>
      <c r="D421" s="73">
        <v>0</v>
      </c>
      <c r="E421" s="73">
        <v>0</v>
      </c>
      <c r="F421" s="157">
        <v>0</v>
      </c>
      <c r="G421" s="45" t="e">
        <f t="shared" si="22"/>
        <v>#DIV/0!</v>
      </c>
      <c r="H421" s="70"/>
      <c r="I421" s="83"/>
      <c r="J421" s="83"/>
    </row>
    <row r="422" spans="1:10" ht="76.5" hidden="1" x14ac:dyDescent="0.2">
      <c r="A422" s="174" t="s">
        <v>477</v>
      </c>
      <c r="B422" s="87" t="s">
        <v>478</v>
      </c>
      <c r="C422" s="83" t="s">
        <v>17</v>
      </c>
      <c r="D422" s="17">
        <v>26.5</v>
      </c>
      <c r="E422" s="17">
        <v>26.8</v>
      </c>
      <c r="F422" s="157">
        <v>36.299999999999997</v>
      </c>
      <c r="G422" s="45">
        <f t="shared" si="22"/>
        <v>1.3544776119402984</v>
      </c>
      <c r="H422" s="70"/>
      <c r="I422" s="83"/>
      <c r="J422" s="83"/>
    </row>
    <row r="423" spans="1:10" hidden="1" x14ac:dyDescent="0.2">
      <c r="A423" s="78"/>
      <c r="B423" s="216" t="s">
        <v>496</v>
      </c>
      <c r="C423" s="198"/>
      <c r="D423" s="198"/>
      <c r="E423" s="198"/>
      <c r="F423" s="198"/>
      <c r="G423" s="198"/>
      <c r="H423" s="198"/>
      <c r="I423" s="198"/>
      <c r="J423" s="198"/>
    </row>
    <row r="424" spans="1:10" ht="102" hidden="1" x14ac:dyDescent="0.2">
      <c r="A424" s="174" t="s">
        <v>4</v>
      </c>
      <c r="B424" s="87" t="s">
        <v>479</v>
      </c>
      <c r="C424" s="83" t="s">
        <v>8</v>
      </c>
      <c r="D424" s="73">
        <v>73</v>
      </c>
      <c r="E424" s="73">
        <v>50</v>
      </c>
      <c r="F424" s="73">
        <v>54</v>
      </c>
      <c r="G424" s="45">
        <f t="shared" ref="G424:G428" si="23">F424/E424</f>
        <v>1.08</v>
      </c>
      <c r="H424" s="70"/>
      <c r="I424" s="83"/>
      <c r="J424" s="83"/>
    </row>
    <row r="425" spans="1:10" ht="51" hidden="1" customHeight="1" x14ac:dyDescent="0.2">
      <c r="A425" s="174" t="s">
        <v>3</v>
      </c>
      <c r="B425" s="87" t="s">
        <v>480</v>
      </c>
      <c r="C425" s="83" t="s">
        <v>8</v>
      </c>
      <c r="D425" s="73">
        <v>0</v>
      </c>
      <c r="E425" s="73">
        <v>4</v>
      </c>
      <c r="F425" s="73">
        <v>4</v>
      </c>
      <c r="G425" s="45">
        <f t="shared" si="23"/>
        <v>1</v>
      </c>
      <c r="H425" s="70"/>
      <c r="I425" s="83"/>
      <c r="J425" s="83"/>
    </row>
    <row r="426" spans="1:10" ht="63.75" hidden="1" x14ac:dyDescent="0.2">
      <c r="A426" s="174" t="s">
        <v>9</v>
      </c>
      <c r="B426" s="87" t="s">
        <v>481</v>
      </c>
      <c r="C426" s="83" t="s">
        <v>8</v>
      </c>
      <c r="D426" s="73">
        <v>7</v>
      </c>
      <c r="E426" s="73">
        <v>7</v>
      </c>
      <c r="F426" s="73">
        <v>6</v>
      </c>
      <c r="G426" s="45">
        <f t="shared" si="23"/>
        <v>0.8571428571428571</v>
      </c>
      <c r="H426" s="70"/>
      <c r="I426" s="83"/>
      <c r="J426" s="83"/>
    </row>
    <row r="427" spans="1:10" ht="25.5" hidden="1" x14ac:dyDescent="0.2">
      <c r="A427" s="174" t="s">
        <v>27</v>
      </c>
      <c r="B427" s="87" t="s">
        <v>482</v>
      </c>
      <c r="C427" s="83" t="s">
        <v>146</v>
      </c>
      <c r="D427" s="73">
        <v>38</v>
      </c>
      <c r="E427" s="73">
        <v>39</v>
      </c>
      <c r="F427" s="73">
        <v>42</v>
      </c>
      <c r="G427" s="45">
        <f t="shared" si="23"/>
        <v>1.0769230769230769</v>
      </c>
      <c r="H427" s="70"/>
      <c r="I427" s="83"/>
      <c r="J427" s="83"/>
    </row>
    <row r="428" spans="1:10" ht="51" hidden="1" x14ac:dyDescent="0.2">
      <c r="A428" s="174" t="s">
        <v>28</v>
      </c>
      <c r="B428" s="87" t="s">
        <v>483</v>
      </c>
      <c r="C428" s="83" t="s">
        <v>146</v>
      </c>
      <c r="D428" s="73">
        <v>26</v>
      </c>
      <c r="E428" s="73">
        <v>26</v>
      </c>
      <c r="F428" s="73">
        <v>26</v>
      </c>
      <c r="G428" s="45">
        <f t="shared" si="23"/>
        <v>1</v>
      </c>
      <c r="H428" s="70"/>
      <c r="I428" s="83"/>
      <c r="J428" s="83"/>
    </row>
    <row r="429" spans="1:10" ht="12.75" hidden="1" customHeight="1" x14ac:dyDescent="0.2">
      <c r="A429" s="78"/>
      <c r="B429" s="216" t="s">
        <v>497</v>
      </c>
      <c r="C429" s="198"/>
      <c r="D429" s="198"/>
      <c r="E429" s="198"/>
      <c r="F429" s="198"/>
      <c r="G429" s="198"/>
      <c r="H429" s="198"/>
      <c r="I429" s="198"/>
      <c r="J429" s="198"/>
    </row>
    <row r="430" spans="1:10" ht="51" hidden="1" x14ac:dyDescent="0.2">
      <c r="A430" s="174" t="s">
        <v>4</v>
      </c>
      <c r="B430" s="87" t="s">
        <v>484</v>
      </c>
      <c r="C430" s="83" t="s">
        <v>17</v>
      </c>
      <c r="D430" s="157">
        <v>1.1399999999999999</v>
      </c>
      <c r="E430" s="17">
        <v>36</v>
      </c>
      <c r="F430" s="157">
        <v>36</v>
      </c>
      <c r="G430" s="45">
        <f t="shared" ref="G430:G432" si="24">F430/E430</f>
        <v>1</v>
      </c>
      <c r="H430" s="70"/>
      <c r="I430" s="83"/>
      <c r="J430" s="83"/>
    </row>
    <row r="431" spans="1:10" ht="140.25" hidden="1" x14ac:dyDescent="0.2">
      <c r="A431" s="174" t="s">
        <v>3</v>
      </c>
      <c r="B431" s="87" t="s">
        <v>485</v>
      </c>
      <c r="C431" s="83" t="s">
        <v>17</v>
      </c>
      <c r="D431" s="17">
        <v>20</v>
      </c>
      <c r="E431" s="73">
        <v>0</v>
      </c>
      <c r="F431" s="157">
        <v>0</v>
      </c>
      <c r="G431" s="45" t="e">
        <f t="shared" si="24"/>
        <v>#DIV/0!</v>
      </c>
      <c r="H431" s="70"/>
      <c r="I431" s="83"/>
      <c r="J431" s="83"/>
    </row>
    <row r="432" spans="1:10" ht="76.5" hidden="1" customHeight="1" x14ac:dyDescent="0.2">
      <c r="A432" s="174" t="s">
        <v>9</v>
      </c>
      <c r="B432" s="87" t="s">
        <v>486</v>
      </c>
      <c r="C432" s="83" t="s">
        <v>17</v>
      </c>
      <c r="D432" s="17">
        <v>2.5</v>
      </c>
      <c r="E432" s="17">
        <v>36</v>
      </c>
      <c r="F432" s="157">
        <v>36</v>
      </c>
      <c r="G432" s="45">
        <f t="shared" si="24"/>
        <v>1</v>
      </c>
      <c r="H432" s="70"/>
      <c r="I432" s="83"/>
      <c r="J432" s="83"/>
    </row>
    <row r="433" spans="1:15" hidden="1" x14ac:dyDescent="0.2">
      <c r="A433" s="78"/>
      <c r="B433" s="216" t="s">
        <v>493</v>
      </c>
      <c r="C433" s="198"/>
      <c r="D433" s="198"/>
      <c r="E433" s="198"/>
      <c r="F433" s="198"/>
      <c r="G433" s="198"/>
      <c r="H433" s="198"/>
      <c r="I433" s="198"/>
      <c r="J433" s="198"/>
    </row>
    <row r="434" spans="1:15" hidden="1" x14ac:dyDescent="0.2">
      <c r="A434" s="174" t="s">
        <v>4</v>
      </c>
      <c r="B434" s="87" t="s">
        <v>487</v>
      </c>
      <c r="C434" s="83" t="s">
        <v>488</v>
      </c>
      <c r="D434" s="152">
        <v>71.715000000000003</v>
      </c>
      <c r="E434" s="152">
        <v>71.715000000000003</v>
      </c>
      <c r="F434" s="152">
        <v>71.715000000000003</v>
      </c>
      <c r="G434" s="45">
        <f t="shared" ref="G434:G435" si="25">F434/E434</f>
        <v>1</v>
      </c>
      <c r="H434" s="70"/>
      <c r="I434" s="83"/>
      <c r="J434" s="83"/>
    </row>
    <row r="435" spans="1:15" ht="38.25" hidden="1" x14ac:dyDescent="0.2">
      <c r="A435" s="174" t="s">
        <v>3</v>
      </c>
      <c r="B435" s="87" t="s">
        <v>489</v>
      </c>
      <c r="C435" s="83" t="s">
        <v>488</v>
      </c>
      <c r="D435" s="152">
        <v>1791.3230000000001</v>
      </c>
      <c r="E435" s="152">
        <v>1793.3230000000001</v>
      </c>
      <c r="F435" s="152">
        <v>1793.3230000000001</v>
      </c>
      <c r="G435" s="45">
        <f t="shared" si="25"/>
        <v>1</v>
      </c>
      <c r="H435" s="70"/>
      <c r="I435" s="83"/>
      <c r="J435" s="83"/>
    </row>
    <row r="436" spans="1:15" hidden="1" x14ac:dyDescent="0.2">
      <c r="A436" s="78"/>
      <c r="B436" s="216" t="s">
        <v>492</v>
      </c>
      <c r="C436" s="198"/>
      <c r="D436" s="198"/>
      <c r="E436" s="198"/>
      <c r="F436" s="198"/>
      <c r="G436" s="198"/>
      <c r="H436" s="198"/>
      <c r="I436" s="198"/>
      <c r="J436" s="198"/>
    </row>
    <row r="437" spans="1:15" ht="127.5" hidden="1" customHeight="1" x14ac:dyDescent="0.2">
      <c r="A437" s="174" t="s">
        <v>4</v>
      </c>
      <c r="B437" s="87" t="s">
        <v>490</v>
      </c>
      <c r="C437" s="83" t="s">
        <v>17</v>
      </c>
      <c r="D437" s="17">
        <v>20</v>
      </c>
      <c r="E437" s="17">
        <v>40</v>
      </c>
      <c r="F437" s="17">
        <v>33</v>
      </c>
      <c r="G437" s="45">
        <f t="shared" ref="G437:G438" si="26">F437/E437</f>
        <v>0.82499999999999996</v>
      </c>
      <c r="H437" s="70"/>
      <c r="I437" s="83"/>
      <c r="J437" s="83"/>
    </row>
    <row r="438" spans="1:15" ht="76.5" hidden="1" x14ac:dyDescent="0.2">
      <c r="A438" s="174" t="s">
        <v>3</v>
      </c>
      <c r="B438" s="87" t="s">
        <v>491</v>
      </c>
      <c r="C438" s="83" t="s">
        <v>17</v>
      </c>
      <c r="D438" s="17">
        <v>100</v>
      </c>
      <c r="E438" s="17">
        <v>100</v>
      </c>
      <c r="F438" s="17">
        <v>100</v>
      </c>
      <c r="G438" s="45">
        <f t="shared" si="26"/>
        <v>1</v>
      </c>
      <c r="H438" s="70"/>
      <c r="I438" s="83"/>
      <c r="J438" s="83"/>
    </row>
    <row r="439" spans="1:15" x14ac:dyDescent="0.2">
      <c r="A439" s="49" t="s">
        <v>160</v>
      </c>
      <c r="B439" s="196" t="s">
        <v>541</v>
      </c>
      <c r="C439" s="196"/>
      <c r="D439" s="196"/>
      <c r="E439" s="196"/>
      <c r="F439" s="196"/>
      <c r="G439" s="196"/>
      <c r="H439" s="196"/>
      <c r="I439" s="196"/>
      <c r="J439" s="196"/>
      <c r="K439" s="55"/>
      <c r="L439" s="55"/>
    </row>
    <row r="440" spans="1:15" s="89" customFormat="1" ht="51.75" customHeight="1" x14ac:dyDescent="0.2">
      <c r="A440" s="98">
        <v>1</v>
      </c>
      <c r="B440" s="126" t="s">
        <v>542</v>
      </c>
      <c r="C440" s="4" t="s">
        <v>140</v>
      </c>
      <c r="D440" s="5">
        <v>69.930000000000007</v>
      </c>
      <c r="E440" s="5">
        <v>71.599999999999994</v>
      </c>
      <c r="F440" s="5" t="s">
        <v>1057</v>
      </c>
      <c r="G440" s="127">
        <f>0.988*100</f>
        <v>98.8</v>
      </c>
      <c r="H440" s="88" t="s">
        <v>1104</v>
      </c>
      <c r="I440" s="4" t="s">
        <v>1245</v>
      </c>
      <c r="J440" s="192" t="s">
        <v>1244</v>
      </c>
      <c r="K440" s="108"/>
      <c r="L440" s="108"/>
      <c r="M440" s="91"/>
      <c r="N440" s="91"/>
      <c r="O440" s="92"/>
    </row>
    <row r="441" spans="1:15" s="89" customFormat="1" ht="38.25" x14ac:dyDescent="0.2">
      <c r="A441" s="98" t="s">
        <v>3</v>
      </c>
      <c r="B441" s="126" t="s">
        <v>543</v>
      </c>
      <c r="C441" s="4" t="s">
        <v>544</v>
      </c>
      <c r="D441" s="5">
        <v>15.3</v>
      </c>
      <c r="E441" s="5">
        <v>15.3</v>
      </c>
      <c r="F441" s="5">
        <v>15.1</v>
      </c>
      <c r="G441" s="127">
        <f t="shared" ref="G441:G449" si="27">E441/F441*100</f>
        <v>101.32450331125828</v>
      </c>
      <c r="H441" s="88" t="s">
        <v>1105</v>
      </c>
      <c r="I441" s="5"/>
      <c r="J441" s="189" t="s">
        <v>1170</v>
      </c>
      <c r="K441" s="108"/>
      <c r="L441" s="108"/>
      <c r="M441" s="91"/>
      <c r="N441" s="91"/>
      <c r="O441" s="92"/>
    </row>
    <row r="442" spans="1:15" s="89" customFormat="1" ht="79.5" customHeight="1" x14ac:dyDescent="0.2">
      <c r="A442" s="98" t="s">
        <v>9</v>
      </c>
      <c r="B442" s="126" t="s">
        <v>545</v>
      </c>
      <c r="C442" s="4" t="s">
        <v>546</v>
      </c>
      <c r="D442" s="5">
        <v>7.5</v>
      </c>
      <c r="E442" s="5">
        <v>8.1</v>
      </c>
      <c r="F442" s="5">
        <v>8.6999999999999993</v>
      </c>
      <c r="G442" s="127">
        <f t="shared" si="27"/>
        <v>93.103448275862078</v>
      </c>
      <c r="H442" s="88" t="s">
        <v>1106</v>
      </c>
      <c r="I442" s="186" t="s">
        <v>1193</v>
      </c>
      <c r="J442" s="189" t="s">
        <v>1171</v>
      </c>
      <c r="K442" s="108"/>
      <c r="L442" s="108"/>
      <c r="M442" s="91"/>
      <c r="N442" s="91"/>
      <c r="O442" s="92"/>
    </row>
    <row r="443" spans="1:15" s="89" customFormat="1" ht="42" customHeight="1" x14ac:dyDescent="0.2">
      <c r="A443" s="98" t="s">
        <v>27</v>
      </c>
      <c r="B443" s="126" t="s">
        <v>547</v>
      </c>
      <c r="C443" s="4" t="s">
        <v>548</v>
      </c>
      <c r="D443" s="5">
        <v>859.4</v>
      </c>
      <c r="E443" s="5">
        <v>840.5</v>
      </c>
      <c r="F443" s="5">
        <v>833.9</v>
      </c>
      <c r="G443" s="127">
        <f t="shared" si="27"/>
        <v>100.79146180597193</v>
      </c>
      <c r="H443" s="88" t="s">
        <v>1107</v>
      </c>
      <c r="I443" s="5"/>
      <c r="J443" s="189" t="s">
        <v>1172</v>
      </c>
      <c r="K443" s="108"/>
      <c r="L443" s="108"/>
      <c r="M443" s="91"/>
      <c r="N443" s="91"/>
      <c r="O443" s="92"/>
    </row>
    <row r="444" spans="1:15" s="89" customFormat="1" ht="55.5" customHeight="1" x14ac:dyDescent="0.2">
      <c r="A444" s="98" t="s">
        <v>28</v>
      </c>
      <c r="B444" s="126" t="s">
        <v>549</v>
      </c>
      <c r="C444" s="4" t="s">
        <v>548</v>
      </c>
      <c r="D444" s="5">
        <v>26.1</v>
      </c>
      <c r="E444" s="5">
        <v>17</v>
      </c>
      <c r="F444" s="5">
        <v>19.5</v>
      </c>
      <c r="G444" s="127">
        <f t="shared" si="27"/>
        <v>87.179487179487182</v>
      </c>
      <c r="H444" s="88" t="s">
        <v>1108</v>
      </c>
      <c r="I444" s="4" t="s">
        <v>1058</v>
      </c>
      <c r="J444" s="189" t="s">
        <v>1173</v>
      </c>
      <c r="K444" s="108"/>
      <c r="L444" s="108"/>
      <c r="M444" s="91"/>
      <c r="N444" s="91"/>
      <c r="O444" s="92"/>
    </row>
    <row r="445" spans="1:15" s="89" customFormat="1" ht="38.25" x14ac:dyDescent="0.2">
      <c r="A445" s="98" t="s">
        <v>29</v>
      </c>
      <c r="B445" s="126" t="s">
        <v>551</v>
      </c>
      <c r="C445" s="4" t="s">
        <v>548</v>
      </c>
      <c r="D445" s="5">
        <v>233.6</v>
      </c>
      <c r="E445" s="5">
        <v>228</v>
      </c>
      <c r="F445" s="5">
        <v>221</v>
      </c>
      <c r="G445" s="127">
        <f t="shared" si="27"/>
        <v>103.16742081447966</v>
      </c>
      <c r="H445" s="88" t="s">
        <v>1109</v>
      </c>
      <c r="I445" s="4"/>
      <c r="J445" s="189" t="s">
        <v>1174</v>
      </c>
      <c r="K445" s="108"/>
      <c r="L445" s="108"/>
      <c r="M445" s="91"/>
      <c r="N445" s="91"/>
      <c r="O445" s="92"/>
    </row>
    <row r="446" spans="1:15" s="89" customFormat="1" ht="39" customHeight="1" x14ac:dyDescent="0.2">
      <c r="A446" s="98" t="s">
        <v>122</v>
      </c>
      <c r="B446" s="126" t="s">
        <v>552</v>
      </c>
      <c r="C446" s="4" t="s">
        <v>548</v>
      </c>
      <c r="D446" s="5">
        <v>8.1999999999999993</v>
      </c>
      <c r="E446" s="5">
        <v>9.6</v>
      </c>
      <c r="F446" s="5">
        <v>4.8</v>
      </c>
      <c r="G446" s="127">
        <f t="shared" si="27"/>
        <v>200</v>
      </c>
      <c r="H446" s="88" t="s">
        <v>1110</v>
      </c>
      <c r="I446" s="4"/>
      <c r="J446" s="189" t="s">
        <v>1175</v>
      </c>
      <c r="K446" s="108"/>
      <c r="L446" s="108"/>
      <c r="M446" s="91"/>
      <c r="N446" s="91"/>
      <c r="O446" s="92"/>
    </row>
    <row r="447" spans="1:15" s="89" customFormat="1" ht="38.25" x14ac:dyDescent="0.2">
      <c r="A447" s="98" t="s">
        <v>124</v>
      </c>
      <c r="B447" s="126" t="s">
        <v>553</v>
      </c>
      <c r="C447" s="4" t="s">
        <v>554</v>
      </c>
      <c r="D447" s="5">
        <v>8.9</v>
      </c>
      <c r="E447" s="5">
        <v>8.9</v>
      </c>
      <c r="F447" s="5">
        <v>7.6</v>
      </c>
      <c r="G447" s="127">
        <f t="shared" si="27"/>
        <v>117.10526315789475</v>
      </c>
      <c r="H447" s="88" t="s">
        <v>1111</v>
      </c>
      <c r="I447" s="4"/>
      <c r="J447" s="4"/>
      <c r="K447" s="108"/>
      <c r="L447" s="108"/>
      <c r="M447" s="91"/>
      <c r="N447" s="91"/>
      <c r="O447" s="92"/>
    </row>
    <row r="448" spans="1:15" s="89" customFormat="1" ht="63.75" x14ac:dyDescent="0.2">
      <c r="A448" s="98" t="s">
        <v>126</v>
      </c>
      <c r="B448" s="126" t="s">
        <v>555</v>
      </c>
      <c r="C448" s="4" t="s">
        <v>556</v>
      </c>
      <c r="D448" s="5">
        <v>52.9</v>
      </c>
      <c r="E448" s="5">
        <v>51.6</v>
      </c>
      <c r="F448" s="5">
        <v>37.5</v>
      </c>
      <c r="G448" s="127">
        <f t="shared" si="27"/>
        <v>137.60000000000002</v>
      </c>
      <c r="H448" s="88" t="s">
        <v>1113</v>
      </c>
      <c r="I448" s="5"/>
      <c r="J448" s="4"/>
      <c r="K448" s="108"/>
      <c r="L448" s="108"/>
      <c r="M448" s="91"/>
      <c r="N448" s="91"/>
      <c r="O448" s="92"/>
    </row>
    <row r="449" spans="1:15" s="89" customFormat="1" ht="38.25" x14ac:dyDescent="0.2">
      <c r="A449" s="98" t="s">
        <v>148</v>
      </c>
      <c r="B449" s="126" t="s">
        <v>557</v>
      </c>
      <c r="C449" s="4" t="s">
        <v>548</v>
      </c>
      <c r="D449" s="5">
        <v>62.1</v>
      </c>
      <c r="E449" s="5">
        <v>49.3</v>
      </c>
      <c r="F449" s="5">
        <v>49</v>
      </c>
      <c r="G449" s="127">
        <f t="shared" si="27"/>
        <v>100.61224489795917</v>
      </c>
      <c r="H449" s="88" t="s">
        <v>1114</v>
      </c>
      <c r="I449" s="5"/>
      <c r="J449" s="4"/>
      <c r="K449" s="108"/>
      <c r="L449" s="108"/>
      <c r="M449" s="91"/>
      <c r="N449" s="91"/>
      <c r="O449" s="92"/>
    </row>
    <row r="450" spans="1:15" s="89" customFormat="1" ht="90.75" customHeight="1" x14ac:dyDescent="0.2">
      <c r="A450" s="98" t="s">
        <v>151</v>
      </c>
      <c r="B450" s="126" t="s">
        <v>558</v>
      </c>
      <c r="C450" s="4" t="s">
        <v>556</v>
      </c>
      <c r="D450" s="5">
        <v>156.1</v>
      </c>
      <c r="E450" s="5">
        <v>144.4</v>
      </c>
      <c r="F450" s="5">
        <v>153.4</v>
      </c>
      <c r="G450" s="127">
        <f>F450/E450*100</f>
        <v>106.23268698060942</v>
      </c>
      <c r="H450" s="88" t="s">
        <v>1115</v>
      </c>
      <c r="I450" s="245" t="s">
        <v>1056</v>
      </c>
      <c r="J450" s="4"/>
      <c r="K450" s="108"/>
      <c r="L450" s="108"/>
      <c r="M450" s="91"/>
      <c r="N450" s="91"/>
      <c r="O450" s="92"/>
    </row>
    <row r="451" spans="1:15" s="89" customFormat="1" ht="68.25" customHeight="1" x14ac:dyDescent="0.2">
      <c r="A451" s="98" t="s">
        <v>154</v>
      </c>
      <c r="B451" s="126" t="s">
        <v>559</v>
      </c>
      <c r="C451" s="4" t="s">
        <v>556</v>
      </c>
      <c r="D451" s="5">
        <v>86.6</v>
      </c>
      <c r="E451" s="5">
        <v>80.3</v>
      </c>
      <c r="F451" s="5">
        <v>82.7</v>
      </c>
      <c r="G451" s="127">
        <f>F451/E451*100</f>
        <v>102.98879202988793</v>
      </c>
      <c r="H451" s="88" t="s">
        <v>1116</v>
      </c>
      <c r="I451" s="246"/>
      <c r="J451" s="4"/>
      <c r="K451" s="108"/>
      <c r="L451" s="108"/>
      <c r="M451" s="91"/>
      <c r="N451" s="91"/>
      <c r="O451" s="92"/>
    </row>
    <row r="452" spans="1:15" s="89" customFormat="1" ht="65.25" customHeight="1" x14ac:dyDescent="0.2">
      <c r="A452" s="98" t="s">
        <v>158</v>
      </c>
      <c r="B452" s="126" t="s">
        <v>560</v>
      </c>
      <c r="C452" s="4" t="s">
        <v>556</v>
      </c>
      <c r="D452" s="5">
        <v>52.8</v>
      </c>
      <c r="E452" s="5">
        <v>52.4</v>
      </c>
      <c r="F452" s="5">
        <v>53.2</v>
      </c>
      <c r="G452" s="127">
        <f>F452/E452*100</f>
        <v>101.52671755725191</v>
      </c>
      <c r="H452" s="88" t="s">
        <v>1112</v>
      </c>
      <c r="I452" s="229"/>
      <c r="J452" s="4"/>
      <c r="K452" s="108"/>
      <c r="L452" s="108"/>
      <c r="M452" s="91"/>
      <c r="N452" s="91"/>
      <c r="O452" s="92"/>
    </row>
    <row r="453" spans="1:15" ht="12.75" hidden="1" customHeight="1" x14ac:dyDescent="0.2">
      <c r="A453" s="78"/>
      <c r="B453" s="194" t="s">
        <v>918</v>
      </c>
      <c r="C453" s="194"/>
      <c r="D453" s="194"/>
      <c r="E453" s="194"/>
      <c r="F453" s="194"/>
      <c r="G453" s="194"/>
      <c r="H453" s="194"/>
      <c r="I453" s="194"/>
      <c r="J453" s="194"/>
    </row>
    <row r="454" spans="1:15" ht="25.5" hidden="1" x14ac:dyDescent="0.2">
      <c r="A454" s="78" t="s">
        <v>4</v>
      </c>
      <c r="B454" s="46" t="s">
        <v>561</v>
      </c>
      <c r="C454" s="19" t="s">
        <v>556</v>
      </c>
      <c r="D454" s="82">
        <v>95.7</v>
      </c>
      <c r="E454" s="82">
        <v>85</v>
      </c>
      <c r="F454" s="82">
        <v>85</v>
      </c>
      <c r="G454" s="161">
        <f>(F454/E454)*100%</f>
        <v>1</v>
      </c>
      <c r="H454" s="162"/>
      <c r="I454" s="82"/>
      <c r="J454" s="83"/>
    </row>
    <row r="455" spans="1:15" ht="51" hidden="1" x14ac:dyDescent="0.2">
      <c r="A455" s="78" t="s">
        <v>3</v>
      </c>
      <c r="B455" s="46" t="s">
        <v>562</v>
      </c>
      <c r="C455" s="19" t="s">
        <v>556</v>
      </c>
      <c r="D455" s="82">
        <v>100</v>
      </c>
      <c r="E455" s="82">
        <v>100</v>
      </c>
      <c r="F455" s="82">
        <v>100.5</v>
      </c>
      <c r="G455" s="161">
        <f>F455/E455*100%</f>
        <v>1.0049999999999999</v>
      </c>
      <c r="H455" s="162"/>
      <c r="I455" s="82"/>
      <c r="J455" s="83"/>
    </row>
    <row r="456" spans="1:15" ht="15" hidden="1" x14ac:dyDescent="0.2">
      <c r="A456" s="78" t="s">
        <v>9</v>
      </c>
      <c r="B456" s="46" t="s">
        <v>563</v>
      </c>
      <c r="C456" s="19" t="s">
        <v>556</v>
      </c>
      <c r="D456" s="82">
        <v>20</v>
      </c>
      <c r="E456" s="82">
        <v>20</v>
      </c>
      <c r="F456" s="82">
        <v>20</v>
      </c>
      <c r="G456" s="161">
        <f>(F456/E456)*100%</f>
        <v>1</v>
      </c>
      <c r="H456" s="162"/>
      <c r="I456" s="82"/>
      <c r="J456" s="83"/>
    </row>
    <row r="457" spans="1:15" ht="25.5" hidden="1" x14ac:dyDescent="0.2">
      <c r="A457" s="78" t="s">
        <v>27</v>
      </c>
      <c r="B457" s="19" t="s">
        <v>564</v>
      </c>
      <c r="C457" s="19" t="s">
        <v>565</v>
      </c>
      <c r="D457" s="82">
        <v>96</v>
      </c>
      <c r="E457" s="82">
        <v>96.3</v>
      </c>
      <c r="F457" s="82">
        <v>96</v>
      </c>
      <c r="G457" s="161">
        <f>(F457/E457)*100%</f>
        <v>0.99688473520249221</v>
      </c>
      <c r="H457" s="162"/>
      <c r="I457" s="82"/>
      <c r="J457" s="83"/>
    </row>
    <row r="458" spans="1:15" ht="25.5" hidden="1" x14ac:dyDescent="0.2">
      <c r="A458" s="78" t="s">
        <v>28</v>
      </c>
      <c r="B458" s="19" t="s">
        <v>566</v>
      </c>
      <c r="C458" s="19" t="s">
        <v>565</v>
      </c>
      <c r="D458" s="82">
        <v>53</v>
      </c>
      <c r="E458" s="82">
        <v>53.1</v>
      </c>
      <c r="F458" s="82">
        <v>53</v>
      </c>
      <c r="G458" s="161">
        <f>(F458/E458)*100%</f>
        <v>0.99811676082862522</v>
      </c>
      <c r="H458" s="162"/>
      <c r="I458" s="82"/>
      <c r="J458" s="83"/>
    </row>
    <row r="459" spans="1:15" ht="25.5" hidden="1" x14ac:dyDescent="0.2">
      <c r="A459" s="78" t="s">
        <v>29</v>
      </c>
      <c r="B459" s="46" t="s">
        <v>567</v>
      </c>
      <c r="C459" s="19" t="s">
        <v>556</v>
      </c>
      <c r="D459" s="82">
        <v>40.200000000000003</v>
      </c>
      <c r="E459" s="82">
        <v>47</v>
      </c>
      <c r="F459" s="82">
        <v>42.9</v>
      </c>
      <c r="G459" s="161">
        <f>(F459/E459)*100%</f>
        <v>0.91276595744680844</v>
      </c>
      <c r="H459" s="162"/>
      <c r="I459" s="82"/>
      <c r="J459" s="83"/>
    </row>
    <row r="460" spans="1:15" ht="38.25" hidden="1" x14ac:dyDescent="0.2">
      <c r="A460" s="78" t="s">
        <v>122</v>
      </c>
      <c r="B460" s="46" t="s">
        <v>568</v>
      </c>
      <c r="C460" s="19" t="s">
        <v>556</v>
      </c>
      <c r="D460" s="82">
        <v>51.1</v>
      </c>
      <c r="E460" s="82">
        <v>60</v>
      </c>
      <c r="F460" s="82">
        <v>53.1</v>
      </c>
      <c r="G460" s="161">
        <f>(F460/E460)*100%</f>
        <v>0.88500000000000001</v>
      </c>
      <c r="H460" s="162"/>
      <c r="I460" s="83" t="s">
        <v>569</v>
      </c>
      <c r="J460" s="83"/>
    </row>
    <row r="461" spans="1:15" ht="15" hidden="1" x14ac:dyDescent="0.2">
      <c r="A461" s="78" t="s">
        <v>124</v>
      </c>
      <c r="B461" s="46" t="s">
        <v>570</v>
      </c>
      <c r="C461" s="19" t="s">
        <v>571</v>
      </c>
      <c r="D461" s="82">
        <v>0.1</v>
      </c>
      <c r="E461" s="82">
        <v>0.1</v>
      </c>
      <c r="F461" s="82">
        <v>0</v>
      </c>
      <c r="G461" s="161">
        <v>1</v>
      </c>
      <c r="H461" s="162"/>
      <c r="I461" s="82"/>
      <c r="J461" s="83"/>
    </row>
    <row r="462" spans="1:15" ht="15" hidden="1" x14ac:dyDescent="0.2">
      <c r="A462" s="78" t="s">
        <v>126</v>
      </c>
      <c r="B462" s="46" t="s">
        <v>572</v>
      </c>
      <c r="C462" s="19" t="s">
        <v>571</v>
      </c>
      <c r="D462" s="82">
        <v>2.67</v>
      </c>
      <c r="E462" s="82">
        <v>1</v>
      </c>
      <c r="F462" s="82">
        <v>3.76</v>
      </c>
      <c r="G462" s="161">
        <f>(E462/F462)*100%</f>
        <v>0.26595744680851063</v>
      </c>
      <c r="H462" s="162"/>
      <c r="I462" s="82"/>
      <c r="J462" s="83"/>
    </row>
    <row r="463" spans="1:15" ht="15" hidden="1" x14ac:dyDescent="0.2">
      <c r="A463" s="78" t="s">
        <v>148</v>
      </c>
      <c r="B463" s="46" t="s">
        <v>573</v>
      </c>
      <c r="C463" s="19" t="s">
        <v>571</v>
      </c>
      <c r="D463" s="82">
        <v>0</v>
      </c>
      <c r="E463" s="82">
        <v>0.9</v>
      </c>
      <c r="F463" s="82">
        <v>0</v>
      </c>
      <c r="G463" s="161">
        <v>1</v>
      </c>
      <c r="H463" s="162"/>
      <c r="I463" s="82"/>
      <c r="J463" s="83"/>
    </row>
    <row r="464" spans="1:15" ht="25.5" hidden="1" x14ac:dyDescent="0.2">
      <c r="A464" s="78" t="s">
        <v>151</v>
      </c>
      <c r="B464" s="46" t="s">
        <v>574</v>
      </c>
      <c r="C464" s="19" t="s">
        <v>575</v>
      </c>
      <c r="D464" s="82">
        <v>0.2</v>
      </c>
      <c r="E464" s="82">
        <v>0.9</v>
      </c>
      <c r="F464" s="82">
        <v>0.2</v>
      </c>
      <c r="G464" s="161">
        <f>E464/F464*100%</f>
        <v>4.5</v>
      </c>
      <c r="H464" s="162"/>
      <c r="I464" s="82"/>
      <c r="J464" s="83"/>
    </row>
    <row r="465" spans="1:10" ht="25.5" hidden="1" x14ac:dyDescent="0.2">
      <c r="A465" s="78" t="s">
        <v>154</v>
      </c>
      <c r="B465" s="46" t="s">
        <v>576</v>
      </c>
      <c r="C465" s="19" t="s">
        <v>575</v>
      </c>
      <c r="D465" s="82">
        <v>5.94</v>
      </c>
      <c r="E465" s="82">
        <v>2.6</v>
      </c>
      <c r="F465" s="82">
        <v>8.51</v>
      </c>
      <c r="G465" s="161">
        <f>(E465/F465)*100%</f>
        <v>0.30552291421856642</v>
      </c>
      <c r="H465" s="162"/>
      <c r="I465" s="82"/>
      <c r="J465" s="83"/>
    </row>
    <row r="466" spans="1:10" ht="25.5" hidden="1" x14ac:dyDescent="0.2">
      <c r="A466" s="78" t="s">
        <v>158</v>
      </c>
      <c r="B466" s="46" t="s">
        <v>577</v>
      </c>
      <c r="C466" s="19" t="s">
        <v>556</v>
      </c>
      <c r="D466" s="83">
        <v>96.8</v>
      </c>
      <c r="E466" s="83">
        <v>95</v>
      </c>
      <c r="F466" s="83">
        <v>89.7</v>
      </c>
      <c r="G466" s="161">
        <f>(F466/E466)*100%</f>
        <v>0.9442105263157895</v>
      </c>
      <c r="H466" s="162"/>
      <c r="I466" s="82"/>
      <c r="J466" s="83"/>
    </row>
    <row r="467" spans="1:10" ht="25.5" hidden="1" x14ac:dyDescent="0.2">
      <c r="A467" s="78" t="s">
        <v>160</v>
      </c>
      <c r="B467" s="46" t="s">
        <v>578</v>
      </c>
      <c r="C467" s="19" t="s">
        <v>556</v>
      </c>
      <c r="D467" s="83">
        <v>96.6</v>
      </c>
      <c r="E467" s="83">
        <v>95</v>
      </c>
      <c r="F467" s="83">
        <v>95.1</v>
      </c>
      <c r="G467" s="161">
        <f>F467/E467*100%</f>
        <v>1.0010526315789474</v>
      </c>
      <c r="H467" s="162"/>
      <c r="I467" s="82"/>
      <c r="J467" s="83"/>
    </row>
    <row r="468" spans="1:10" ht="25.5" hidden="1" x14ac:dyDescent="0.2">
      <c r="A468" s="78" t="s">
        <v>162</v>
      </c>
      <c r="B468" s="46" t="s">
        <v>579</v>
      </c>
      <c r="C468" s="19" t="s">
        <v>556</v>
      </c>
      <c r="D468" s="83">
        <v>97</v>
      </c>
      <c r="E468" s="83">
        <v>95</v>
      </c>
      <c r="F468" s="83">
        <v>91.1</v>
      </c>
      <c r="G468" s="161">
        <f>(F468/E468)*100%</f>
        <v>0.95894736842105255</v>
      </c>
      <c r="H468" s="162"/>
      <c r="I468" s="82"/>
      <c r="J468" s="83"/>
    </row>
    <row r="469" spans="1:10" ht="25.5" hidden="1" x14ac:dyDescent="0.2">
      <c r="A469" s="78" t="s">
        <v>164</v>
      </c>
      <c r="B469" s="46" t="s">
        <v>580</v>
      </c>
      <c r="C469" s="19" t="s">
        <v>556</v>
      </c>
      <c r="D469" s="83">
        <v>97</v>
      </c>
      <c r="E469" s="83">
        <v>95</v>
      </c>
      <c r="F469" s="83">
        <v>89.2</v>
      </c>
      <c r="G469" s="161">
        <f>(F469/E469)*100%</f>
        <v>0.93894736842105264</v>
      </c>
      <c r="H469" s="162"/>
      <c r="I469" s="82"/>
      <c r="J469" s="83"/>
    </row>
    <row r="470" spans="1:10" ht="25.5" hidden="1" x14ac:dyDescent="0.2">
      <c r="A470" s="78" t="s">
        <v>167</v>
      </c>
      <c r="B470" s="46" t="s">
        <v>581</v>
      </c>
      <c r="C470" s="19" t="s">
        <v>556</v>
      </c>
      <c r="D470" s="83">
        <v>97</v>
      </c>
      <c r="E470" s="83">
        <v>95</v>
      </c>
      <c r="F470" s="83">
        <v>98.6</v>
      </c>
      <c r="G470" s="161">
        <f>F470/E470*100%</f>
        <v>1.0378947368421052</v>
      </c>
      <c r="H470" s="162"/>
      <c r="I470" s="82"/>
      <c r="J470" s="83"/>
    </row>
    <row r="471" spans="1:10" ht="25.5" hidden="1" x14ac:dyDescent="0.2">
      <c r="A471" s="78" t="s">
        <v>169</v>
      </c>
      <c r="B471" s="46" t="s">
        <v>582</v>
      </c>
      <c r="C471" s="19" t="s">
        <v>556</v>
      </c>
      <c r="D471" s="83">
        <v>93.8</v>
      </c>
      <c r="E471" s="83">
        <v>88</v>
      </c>
      <c r="F471" s="83">
        <v>93.4</v>
      </c>
      <c r="G471" s="161">
        <f>F471/E471*100%</f>
        <v>1.0613636363636365</v>
      </c>
      <c r="H471" s="162"/>
      <c r="I471" s="82"/>
      <c r="J471" s="83"/>
    </row>
    <row r="472" spans="1:10" ht="25.5" hidden="1" x14ac:dyDescent="0.2">
      <c r="A472" s="78" t="s">
        <v>171</v>
      </c>
      <c r="B472" s="46" t="s">
        <v>583</v>
      </c>
      <c r="C472" s="19" t="s">
        <v>556</v>
      </c>
      <c r="D472" s="83">
        <v>21.1</v>
      </c>
      <c r="E472" s="83">
        <v>21.2</v>
      </c>
      <c r="F472" s="83">
        <v>21</v>
      </c>
      <c r="G472" s="161">
        <f>E472/F472*100%</f>
        <v>1.0095238095238095</v>
      </c>
      <c r="H472" s="162"/>
      <c r="I472" s="82"/>
      <c r="J472" s="83"/>
    </row>
    <row r="473" spans="1:10" ht="25.5" hidden="1" x14ac:dyDescent="0.2">
      <c r="A473" s="78" t="s">
        <v>173</v>
      </c>
      <c r="B473" s="46" t="s">
        <v>584</v>
      </c>
      <c r="C473" s="19" t="s">
        <v>556</v>
      </c>
      <c r="D473" s="83">
        <v>30.3</v>
      </c>
      <c r="E473" s="83">
        <v>25.7</v>
      </c>
      <c r="F473" s="83">
        <v>24</v>
      </c>
      <c r="G473" s="161">
        <f>E473/F473*100%</f>
        <v>1.0708333333333333</v>
      </c>
      <c r="H473" s="162"/>
      <c r="I473" s="82"/>
      <c r="J473" s="83"/>
    </row>
    <row r="474" spans="1:10" ht="15" hidden="1" x14ac:dyDescent="0.2">
      <c r="A474" s="78" t="s">
        <v>175</v>
      </c>
      <c r="B474" s="46" t="s">
        <v>585</v>
      </c>
      <c r="C474" s="19" t="s">
        <v>575</v>
      </c>
      <c r="D474" s="83">
        <v>16.5</v>
      </c>
      <c r="E474" s="83">
        <v>17</v>
      </c>
      <c r="F474" s="83">
        <v>17.600000000000001</v>
      </c>
      <c r="G474" s="161">
        <f>(E474/F474)*100%</f>
        <v>0.96590909090909083</v>
      </c>
      <c r="H474" s="162"/>
      <c r="I474" s="82"/>
      <c r="J474" s="83" t="s">
        <v>586</v>
      </c>
    </row>
    <row r="475" spans="1:10" ht="38.25" hidden="1" x14ac:dyDescent="0.2">
      <c r="A475" s="78" t="s">
        <v>177</v>
      </c>
      <c r="B475" s="19" t="s">
        <v>587</v>
      </c>
      <c r="C475" s="19" t="s">
        <v>588</v>
      </c>
      <c r="D475" s="83">
        <v>4.5999999999999999E-2</v>
      </c>
      <c r="E475" s="83">
        <v>4.3999999999999997E-2</v>
      </c>
      <c r="F475" s="83">
        <v>4.7E-2</v>
      </c>
      <c r="G475" s="161">
        <f>(E475/F475)*100%</f>
        <v>0.93617021276595735</v>
      </c>
      <c r="H475" s="162"/>
      <c r="I475" s="82"/>
      <c r="J475" s="83"/>
    </row>
    <row r="476" spans="1:10" hidden="1" x14ac:dyDescent="0.2">
      <c r="A476" s="78"/>
      <c r="B476" s="194" t="s">
        <v>667</v>
      </c>
      <c r="C476" s="194"/>
      <c r="D476" s="194"/>
      <c r="E476" s="194"/>
      <c r="F476" s="194"/>
      <c r="G476" s="194"/>
      <c r="H476" s="194"/>
      <c r="I476" s="194"/>
      <c r="J476" s="194"/>
    </row>
    <row r="477" spans="1:10" ht="25.5" hidden="1" x14ac:dyDescent="0.2">
      <c r="A477" s="78" t="s">
        <v>4</v>
      </c>
      <c r="B477" s="46" t="s">
        <v>589</v>
      </c>
      <c r="C477" s="19" t="s">
        <v>556</v>
      </c>
      <c r="D477" s="82">
        <v>73.599999999999994</v>
      </c>
      <c r="E477" s="82">
        <v>58.8</v>
      </c>
      <c r="F477" s="82">
        <v>64.2</v>
      </c>
      <c r="G477" s="163">
        <f>F477/E477*100%</f>
        <v>1.0918367346938775</v>
      </c>
      <c r="H477" s="164"/>
      <c r="I477" s="82"/>
      <c r="J477" s="83"/>
    </row>
    <row r="478" spans="1:10" ht="38.25" hidden="1" x14ac:dyDescent="0.2">
      <c r="A478" s="78" t="s">
        <v>3</v>
      </c>
      <c r="B478" s="46" t="s">
        <v>590</v>
      </c>
      <c r="C478" s="19" t="s">
        <v>556</v>
      </c>
      <c r="D478" s="82">
        <v>42</v>
      </c>
      <c r="E478" s="82">
        <v>23</v>
      </c>
      <c r="F478" s="82">
        <v>43.5</v>
      </c>
      <c r="G478" s="163">
        <f>F478/E478*100%</f>
        <v>1.8913043478260869</v>
      </c>
      <c r="H478" s="164"/>
      <c r="I478" s="82"/>
      <c r="J478" s="83"/>
    </row>
    <row r="479" spans="1:10" ht="38.25" hidden="1" x14ac:dyDescent="0.2">
      <c r="A479" s="78" t="s">
        <v>9</v>
      </c>
      <c r="B479" s="46" t="s">
        <v>591</v>
      </c>
      <c r="C479" s="19" t="s">
        <v>556</v>
      </c>
      <c r="D479" s="82">
        <v>8</v>
      </c>
      <c r="E479" s="82">
        <v>8.1999999999999993</v>
      </c>
      <c r="F479" s="82">
        <v>3.1</v>
      </c>
      <c r="G479" s="163">
        <f>(F479/E479)*100%</f>
        <v>0.37804878048780494</v>
      </c>
      <c r="H479" s="164"/>
      <c r="I479" s="82"/>
      <c r="J479" s="83"/>
    </row>
    <row r="480" spans="1:10" ht="38.25" hidden="1" x14ac:dyDescent="0.2">
      <c r="A480" s="78" t="s">
        <v>27</v>
      </c>
      <c r="B480" s="46" t="s">
        <v>592</v>
      </c>
      <c r="C480" s="19" t="s">
        <v>575</v>
      </c>
      <c r="D480" s="82">
        <v>6.8</v>
      </c>
      <c r="E480" s="82">
        <v>7</v>
      </c>
      <c r="F480" s="82">
        <v>10.4</v>
      </c>
      <c r="G480" s="163">
        <f>F480/E480*100%</f>
        <v>1.4857142857142858</v>
      </c>
      <c r="H480" s="164"/>
      <c r="I480" s="82"/>
      <c r="J480" s="83"/>
    </row>
    <row r="481" spans="1:10" ht="38.25" hidden="1" x14ac:dyDescent="0.2">
      <c r="A481" s="78" t="s">
        <v>28</v>
      </c>
      <c r="B481" s="46" t="s">
        <v>593</v>
      </c>
      <c r="C481" s="19" t="s">
        <v>575</v>
      </c>
      <c r="D481" s="82">
        <v>8</v>
      </c>
      <c r="E481" s="82">
        <v>8.1999999999999993</v>
      </c>
      <c r="F481" s="82">
        <v>8.5</v>
      </c>
      <c r="G481" s="163">
        <f>F481/E481*100%</f>
        <v>1.0365853658536586</v>
      </c>
      <c r="H481" s="164"/>
      <c r="I481" s="82"/>
      <c r="J481" s="83"/>
    </row>
    <row r="482" spans="1:10" ht="38.25" hidden="1" x14ac:dyDescent="0.2">
      <c r="A482" s="78" t="s">
        <v>29</v>
      </c>
      <c r="B482" s="46" t="s">
        <v>594</v>
      </c>
      <c r="C482" s="19" t="s">
        <v>575</v>
      </c>
      <c r="D482" s="82">
        <v>6.8</v>
      </c>
      <c r="E482" s="82">
        <v>7</v>
      </c>
      <c r="F482" s="82">
        <v>6.9</v>
      </c>
      <c r="G482" s="163">
        <f>(F482/E482)*100%</f>
        <v>0.98571428571428577</v>
      </c>
      <c r="H482" s="164"/>
      <c r="I482" s="82"/>
      <c r="J482" s="83"/>
    </row>
    <row r="483" spans="1:10" ht="25.5" hidden="1" x14ac:dyDescent="0.2">
      <c r="A483" s="78" t="s">
        <v>122</v>
      </c>
      <c r="B483" s="46" t="s">
        <v>595</v>
      </c>
      <c r="C483" s="19" t="s">
        <v>556</v>
      </c>
      <c r="D483" s="82">
        <v>17</v>
      </c>
      <c r="E483" s="82">
        <v>20.5</v>
      </c>
      <c r="F483" s="82">
        <v>16.8</v>
      </c>
      <c r="G483" s="163">
        <f>E483/F483*100%</f>
        <v>1.2202380952380951</v>
      </c>
      <c r="H483" s="164"/>
      <c r="I483" s="82"/>
      <c r="J483" s="83"/>
    </row>
    <row r="484" spans="1:10" ht="38.25" hidden="1" x14ac:dyDescent="0.2">
      <c r="A484" s="78" t="s">
        <v>124</v>
      </c>
      <c r="B484" s="46" t="s">
        <v>596</v>
      </c>
      <c r="C484" s="19" t="s">
        <v>556</v>
      </c>
      <c r="D484" s="82">
        <v>53.4</v>
      </c>
      <c r="E484" s="82">
        <v>54.9</v>
      </c>
      <c r="F484" s="82">
        <v>54</v>
      </c>
      <c r="G484" s="163">
        <f>(F484/E484)*100%</f>
        <v>0.98360655737704916</v>
      </c>
      <c r="H484" s="164"/>
      <c r="I484" s="82"/>
      <c r="J484" s="83"/>
    </row>
    <row r="485" spans="1:10" ht="25.5" hidden="1" x14ac:dyDescent="0.2">
      <c r="A485" s="78" t="s">
        <v>126</v>
      </c>
      <c r="B485" s="46" t="s">
        <v>597</v>
      </c>
      <c r="C485" s="19" t="s">
        <v>556</v>
      </c>
      <c r="D485" s="82">
        <v>30.3</v>
      </c>
      <c r="E485" s="82">
        <v>30.1</v>
      </c>
      <c r="F485" s="82">
        <v>29.1</v>
      </c>
      <c r="G485" s="163">
        <f>E485/F485*100%</f>
        <v>1.034364261168385</v>
      </c>
      <c r="H485" s="164"/>
      <c r="I485" s="82"/>
      <c r="J485" s="83"/>
    </row>
    <row r="486" spans="1:10" ht="25.5" hidden="1" x14ac:dyDescent="0.2">
      <c r="A486" s="78" t="s">
        <v>148</v>
      </c>
      <c r="B486" s="46" t="s">
        <v>598</v>
      </c>
      <c r="C486" s="19" t="s">
        <v>556</v>
      </c>
      <c r="D486" s="82">
        <v>84.7</v>
      </c>
      <c r="E486" s="82">
        <v>85.5</v>
      </c>
      <c r="F486" s="82">
        <v>80.8</v>
      </c>
      <c r="G486" s="163">
        <f>F486/E486</f>
        <v>0.94502923976608189</v>
      </c>
      <c r="H486" s="164"/>
      <c r="I486" s="82"/>
      <c r="J486" s="83"/>
    </row>
    <row r="487" spans="1:10" ht="25.5" hidden="1" x14ac:dyDescent="0.2">
      <c r="A487" s="78" t="s">
        <v>151</v>
      </c>
      <c r="B487" s="46" t="s">
        <v>599</v>
      </c>
      <c r="C487" s="19" t="s">
        <v>556</v>
      </c>
      <c r="D487" s="82">
        <v>4.3</v>
      </c>
      <c r="E487" s="82">
        <v>3.2</v>
      </c>
      <c r="F487" s="82">
        <v>2.2999999999999998</v>
      </c>
      <c r="G487" s="163">
        <f>E487/F487*100%</f>
        <v>1.3913043478260871</v>
      </c>
      <c r="H487" s="164"/>
      <c r="I487" s="82"/>
      <c r="J487" s="83"/>
    </row>
    <row r="488" spans="1:10" ht="25.5" hidden="1" x14ac:dyDescent="0.2">
      <c r="A488" s="78" t="s">
        <v>154</v>
      </c>
      <c r="B488" s="19" t="s">
        <v>600</v>
      </c>
      <c r="C488" s="19" t="s">
        <v>575</v>
      </c>
      <c r="D488" s="82">
        <v>3550</v>
      </c>
      <c r="E488" s="82">
        <v>3581</v>
      </c>
      <c r="F488" s="82">
        <v>5021</v>
      </c>
      <c r="G488" s="163">
        <f>F488/E488*100%</f>
        <v>1.4021223122032951</v>
      </c>
      <c r="H488" s="164"/>
      <c r="I488" s="82"/>
      <c r="J488" s="83"/>
    </row>
    <row r="489" spans="1:10" ht="56.25" hidden="1" x14ac:dyDescent="0.2">
      <c r="A489" s="78" t="s">
        <v>158</v>
      </c>
      <c r="B489" s="46" t="s">
        <v>601</v>
      </c>
      <c r="C489" s="19" t="s">
        <v>556</v>
      </c>
      <c r="D489" s="83">
        <v>44.4</v>
      </c>
      <c r="E489" s="83" t="s">
        <v>602</v>
      </c>
      <c r="F489" s="82">
        <v>56</v>
      </c>
      <c r="G489" s="163">
        <f>F489/30*100%</f>
        <v>1.8666666666666667</v>
      </c>
      <c r="H489" s="164"/>
      <c r="I489" s="13" t="s">
        <v>603</v>
      </c>
      <c r="J489" s="83"/>
    </row>
    <row r="490" spans="1:10" ht="38.25" hidden="1" x14ac:dyDescent="0.2">
      <c r="A490" s="78" t="s">
        <v>160</v>
      </c>
      <c r="B490" s="46" t="s">
        <v>604</v>
      </c>
      <c r="C490" s="19" t="s">
        <v>556</v>
      </c>
      <c r="D490" s="83">
        <v>99.9</v>
      </c>
      <c r="E490" s="83" t="s">
        <v>605</v>
      </c>
      <c r="F490" s="82">
        <v>99.5</v>
      </c>
      <c r="G490" s="163">
        <f>F490/70*100%</f>
        <v>1.4214285714285715</v>
      </c>
      <c r="H490" s="164"/>
      <c r="I490" s="13" t="s">
        <v>606</v>
      </c>
      <c r="J490" s="83"/>
    </row>
    <row r="491" spans="1:10" ht="38.25" hidden="1" x14ac:dyDescent="0.2">
      <c r="A491" s="78" t="s">
        <v>162</v>
      </c>
      <c r="B491" s="46" t="s">
        <v>607</v>
      </c>
      <c r="C491" s="19" t="s">
        <v>556</v>
      </c>
      <c r="D491" s="82">
        <v>100</v>
      </c>
      <c r="E491" s="82">
        <v>100</v>
      </c>
      <c r="F491" s="82">
        <v>100</v>
      </c>
      <c r="G491" s="163">
        <f>(F491/E491)*100%</f>
        <v>1</v>
      </c>
      <c r="H491" s="164"/>
      <c r="I491" s="82"/>
      <c r="J491" s="83"/>
    </row>
    <row r="492" spans="1:10" ht="38.25" hidden="1" x14ac:dyDescent="0.2">
      <c r="A492" s="78" t="s">
        <v>164</v>
      </c>
      <c r="B492" s="46" t="s">
        <v>608</v>
      </c>
      <c r="C492" s="19" t="s">
        <v>556</v>
      </c>
      <c r="D492" s="82">
        <v>24.7</v>
      </c>
      <c r="E492" s="82">
        <v>21</v>
      </c>
      <c r="F492" s="82">
        <v>24.8</v>
      </c>
      <c r="G492" s="163">
        <f>F492/E492*100%</f>
        <v>1.180952380952381</v>
      </c>
      <c r="H492" s="164"/>
      <c r="I492" s="82"/>
      <c r="J492" s="83"/>
    </row>
    <row r="493" spans="1:10" ht="38.25" hidden="1" x14ac:dyDescent="0.2">
      <c r="A493" s="78" t="s">
        <v>167</v>
      </c>
      <c r="B493" s="46" t="s">
        <v>609</v>
      </c>
      <c r="C493" s="19" t="s">
        <v>556</v>
      </c>
      <c r="D493" s="82">
        <v>12.5</v>
      </c>
      <c r="E493" s="82">
        <v>15.4</v>
      </c>
      <c r="F493" s="82">
        <v>12.8</v>
      </c>
      <c r="G493" s="163">
        <f>E493/F493*100%</f>
        <v>1.203125</v>
      </c>
      <c r="H493" s="164"/>
      <c r="I493" s="82"/>
      <c r="J493" s="83"/>
    </row>
    <row r="494" spans="1:10" ht="25.5" hidden="1" x14ac:dyDescent="0.2">
      <c r="A494" s="78" t="s">
        <v>169</v>
      </c>
      <c r="B494" s="46" t="s">
        <v>610</v>
      </c>
      <c r="C494" s="19" t="s">
        <v>575</v>
      </c>
      <c r="D494" s="82">
        <v>29.7</v>
      </c>
      <c r="E494" s="82">
        <v>24.1</v>
      </c>
      <c r="F494" s="82">
        <v>32.9</v>
      </c>
      <c r="G494" s="163">
        <f>(E494/F494)*100%</f>
        <v>0.73252279635258366</v>
      </c>
      <c r="H494" s="164"/>
      <c r="I494" s="82" t="s">
        <v>550</v>
      </c>
      <c r="J494" s="83" t="s">
        <v>611</v>
      </c>
    </row>
    <row r="495" spans="1:10" ht="25.5" hidden="1" x14ac:dyDescent="0.2">
      <c r="A495" s="78" t="s">
        <v>171</v>
      </c>
      <c r="B495" s="46" t="s">
        <v>612</v>
      </c>
      <c r="C495" s="19" t="s">
        <v>575</v>
      </c>
      <c r="D495" s="165">
        <v>529</v>
      </c>
      <c r="E495" s="82">
        <v>576.20000000000005</v>
      </c>
      <c r="F495" s="82">
        <v>514.79999999999995</v>
      </c>
      <c r="G495" s="163">
        <f>E495/F495*100%</f>
        <v>1.1192696192696194</v>
      </c>
      <c r="H495" s="164"/>
      <c r="I495" s="82"/>
      <c r="J495" s="83"/>
    </row>
    <row r="496" spans="1:10" ht="25.5" hidden="1" x14ac:dyDescent="0.2">
      <c r="A496" s="78" t="s">
        <v>173</v>
      </c>
      <c r="B496" s="46" t="s">
        <v>613</v>
      </c>
      <c r="C496" s="19" t="s">
        <v>575</v>
      </c>
      <c r="D496" s="82">
        <v>267</v>
      </c>
      <c r="E496" s="82">
        <v>281.3</v>
      </c>
      <c r="F496" s="82">
        <v>242.5</v>
      </c>
      <c r="G496" s="163">
        <f>E496/F496*100%</f>
        <v>1.1600000000000001</v>
      </c>
      <c r="H496" s="164"/>
      <c r="I496" s="82"/>
      <c r="J496" s="83"/>
    </row>
    <row r="497" spans="1:10" hidden="1" x14ac:dyDescent="0.2">
      <c r="A497" s="78"/>
      <c r="B497" s="194" t="s">
        <v>668</v>
      </c>
      <c r="C497" s="205"/>
      <c r="D497" s="205"/>
      <c r="E497" s="205"/>
      <c r="F497" s="205"/>
      <c r="G497" s="205"/>
      <c r="H497" s="205"/>
      <c r="I497" s="205"/>
      <c r="J497" s="205"/>
    </row>
    <row r="498" spans="1:10" ht="89.25" hidden="1" x14ac:dyDescent="0.2">
      <c r="A498" s="78" t="s">
        <v>4</v>
      </c>
      <c r="B498" s="46" t="s">
        <v>614</v>
      </c>
      <c r="C498" s="19" t="s">
        <v>615</v>
      </c>
      <c r="D498" s="82">
        <v>7</v>
      </c>
      <c r="E498" s="82">
        <v>7</v>
      </c>
      <c r="F498" s="82">
        <v>7</v>
      </c>
      <c r="G498" s="48">
        <v>1</v>
      </c>
      <c r="H498" s="72"/>
      <c r="I498" s="82"/>
      <c r="J498" s="83"/>
    </row>
    <row r="499" spans="1:10" hidden="1" x14ac:dyDescent="0.2">
      <c r="A499" s="78"/>
      <c r="B499" s="194" t="s">
        <v>669</v>
      </c>
      <c r="C499" s="205"/>
      <c r="D499" s="205"/>
      <c r="E499" s="205"/>
      <c r="F499" s="205"/>
      <c r="G499" s="205"/>
      <c r="H499" s="205"/>
      <c r="I499" s="205"/>
      <c r="J499" s="205"/>
    </row>
    <row r="500" spans="1:10" ht="63.75" hidden="1" x14ac:dyDescent="0.2">
      <c r="A500" s="78" t="s">
        <v>4</v>
      </c>
      <c r="B500" s="46" t="s">
        <v>616</v>
      </c>
      <c r="C500" s="19" t="s">
        <v>556</v>
      </c>
      <c r="D500" s="82">
        <v>35</v>
      </c>
      <c r="E500" s="82">
        <v>55.5</v>
      </c>
      <c r="F500" s="82">
        <v>86.5</v>
      </c>
      <c r="G500" s="163">
        <f>F500/E500*100%</f>
        <v>1.5585585585585586</v>
      </c>
      <c r="H500" s="164"/>
      <c r="I500" s="82"/>
      <c r="J500" s="83"/>
    </row>
    <row r="501" spans="1:10" ht="51" hidden="1" x14ac:dyDescent="0.2">
      <c r="A501" s="78" t="s">
        <v>3</v>
      </c>
      <c r="B501" s="46" t="s">
        <v>617</v>
      </c>
      <c r="C501" s="19" t="s">
        <v>556</v>
      </c>
      <c r="D501" s="82">
        <v>98</v>
      </c>
      <c r="E501" s="82">
        <v>98</v>
      </c>
      <c r="F501" s="82">
        <v>96.8</v>
      </c>
      <c r="G501" s="163">
        <f>(F501/E501)*100%</f>
        <v>0.98775510204081629</v>
      </c>
      <c r="H501" s="164"/>
      <c r="I501" s="82"/>
      <c r="J501" s="83"/>
    </row>
    <row r="502" spans="1:10" ht="51" hidden="1" x14ac:dyDescent="0.2">
      <c r="A502" s="78" t="s">
        <v>9</v>
      </c>
      <c r="B502" s="46" t="s">
        <v>618</v>
      </c>
      <c r="C502" s="19" t="s">
        <v>556</v>
      </c>
      <c r="D502" s="82">
        <v>95</v>
      </c>
      <c r="E502" s="82">
        <v>95</v>
      </c>
      <c r="F502" s="82">
        <v>96.4</v>
      </c>
      <c r="G502" s="163">
        <f>F502/E502*100%</f>
        <v>1.0147368421052632</v>
      </c>
      <c r="H502" s="164"/>
      <c r="I502" s="82"/>
      <c r="J502" s="83"/>
    </row>
    <row r="503" spans="1:10" ht="25.5" hidden="1" x14ac:dyDescent="0.2">
      <c r="A503" s="78" t="s">
        <v>27</v>
      </c>
      <c r="B503" s="46" t="s">
        <v>619</v>
      </c>
      <c r="C503" s="19" t="s">
        <v>575</v>
      </c>
      <c r="D503" s="82">
        <v>4.8</v>
      </c>
      <c r="E503" s="82">
        <v>5.9</v>
      </c>
      <c r="F503" s="82">
        <v>3.9</v>
      </c>
      <c r="G503" s="163">
        <f>E503/F503*100%</f>
        <v>1.512820512820513</v>
      </c>
      <c r="H503" s="164"/>
      <c r="I503" s="82"/>
      <c r="J503" s="83"/>
    </row>
    <row r="504" spans="1:10" ht="25.5" hidden="1" x14ac:dyDescent="0.2">
      <c r="A504" s="78" t="s">
        <v>28</v>
      </c>
      <c r="B504" s="46" t="s">
        <v>620</v>
      </c>
      <c r="C504" s="19" t="s">
        <v>575</v>
      </c>
      <c r="D504" s="82">
        <v>95</v>
      </c>
      <c r="E504" s="82">
        <v>90</v>
      </c>
      <c r="F504" s="82">
        <v>95.6</v>
      </c>
      <c r="G504" s="163">
        <f>(E504/F504)*100%</f>
        <v>0.94142259414225948</v>
      </c>
      <c r="H504" s="164"/>
      <c r="I504" s="82"/>
      <c r="J504" s="83"/>
    </row>
    <row r="505" spans="1:10" ht="38.25" hidden="1" x14ac:dyDescent="0.2">
      <c r="A505" s="78" t="s">
        <v>29</v>
      </c>
      <c r="B505" s="46" t="s">
        <v>621</v>
      </c>
      <c r="C505" s="19" t="s">
        <v>556</v>
      </c>
      <c r="D505" s="82">
        <v>0</v>
      </c>
      <c r="E505" s="82">
        <v>0</v>
      </c>
      <c r="F505" s="82">
        <v>0</v>
      </c>
      <c r="G505" s="163"/>
      <c r="H505" s="164"/>
      <c r="I505" s="82"/>
      <c r="J505" s="83"/>
    </row>
    <row r="506" spans="1:10" ht="63.75" hidden="1" x14ac:dyDescent="0.2">
      <c r="A506" s="78" t="s">
        <v>122</v>
      </c>
      <c r="B506" s="46" t="s">
        <v>622</v>
      </c>
      <c r="C506" s="19" t="s">
        <v>556</v>
      </c>
      <c r="D506" s="82">
        <v>17.7</v>
      </c>
      <c r="E506" s="82">
        <v>26.6</v>
      </c>
      <c r="F506" s="82">
        <v>76.7</v>
      </c>
      <c r="G506" s="163">
        <f>F506/E506*100%</f>
        <v>2.8834586466165413</v>
      </c>
      <c r="H506" s="164"/>
      <c r="I506" s="82"/>
      <c r="J506" s="83"/>
    </row>
    <row r="507" spans="1:10" ht="38.25" hidden="1" x14ac:dyDescent="0.2">
      <c r="A507" s="78" t="s">
        <v>124</v>
      </c>
      <c r="B507" s="46" t="s">
        <v>623</v>
      </c>
      <c r="C507" s="19" t="s">
        <v>556</v>
      </c>
      <c r="D507" s="82">
        <v>88</v>
      </c>
      <c r="E507" s="82">
        <v>88</v>
      </c>
      <c r="F507" s="82">
        <v>94</v>
      </c>
      <c r="G507" s="163">
        <f>F507/E507*100%</f>
        <v>1.0681818181818181</v>
      </c>
      <c r="H507" s="164"/>
      <c r="I507" s="82"/>
      <c r="J507" s="83"/>
    </row>
    <row r="508" spans="1:10" hidden="1" x14ac:dyDescent="0.2">
      <c r="A508" s="78" t="s">
        <v>126</v>
      </c>
      <c r="B508" s="46" t="s">
        <v>624</v>
      </c>
      <c r="C508" s="19" t="s">
        <v>369</v>
      </c>
      <c r="D508" s="82">
        <v>20.399999999999999</v>
      </c>
      <c r="E508" s="82">
        <v>18.899999999999999</v>
      </c>
      <c r="F508" s="82">
        <v>22.9</v>
      </c>
      <c r="G508" s="163">
        <f>(E508/F508)*100%</f>
        <v>0.8253275109170306</v>
      </c>
      <c r="H508" s="164"/>
      <c r="I508" s="82"/>
      <c r="J508" s="83"/>
    </row>
    <row r="509" spans="1:10" hidden="1" x14ac:dyDescent="0.2">
      <c r="A509" s="78"/>
      <c r="B509" s="194" t="s">
        <v>670</v>
      </c>
      <c r="C509" s="205"/>
      <c r="D509" s="205"/>
      <c r="E509" s="205"/>
      <c r="F509" s="205"/>
      <c r="G509" s="205"/>
      <c r="H509" s="205"/>
      <c r="I509" s="205"/>
      <c r="J509" s="205"/>
    </row>
    <row r="510" spans="1:10" hidden="1" x14ac:dyDescent="0.2">
      <c r="A510" s="78" t="s">
        <v>4</v>
      </c>
      <c r="B510" s="46" t="s">
        <v>625</v>
      </c>
      <c r="C510" s="19" t="s">
        <v>556</v>
      </c>
      <c r="D510" s="82">
        <v>4.5</v>
      </c>
      <c r="E510" s="82">
        <v>4.5</v>
      </c>
      <c r="F510" s="166">
        <v>4.5</v>
      </c>
      <c r="G510" s="163">
        <f>(E510/F510)*100%</f>
        <v>1</v>
      </c>
      <c r="H510" s="164"/>
      <c r="I510" s="82"/>
      <c r="J510" s="83"/>
    </row>
    <row r="511" spans="1:10" ht="38.25" hidden="1" x14ac:dyDescent="0.2">
      <c r="A511" s="78" t="s">
        <v>3</v>
      </c>
      <c r="B511" s="19" t="s">
        <v>626</v>
      </c>
      <c r="C511" s="19" t="s">
        <v>556</v>
      </c>
      <c r="D511" s="82">
        <v>7</v>
      </c>
      <c r="E511" s="82">
        <v>10</v>
      </c>
      <c r="F511" s="166">
        <v>10</v>
      </c>
      <c r="G511" s="163">
        <f>(E511/F511)*100%</f>
        <v>1</v>
      </c>
      <c r="H511" s="164"/>
      <c r="I511" s="82"/>
      <c r="J511" s="83"/>
    </row>
    <row r="512" spans="1:10" ht="25.5" hidden="1" x14ac:dyDescent="0.2">
      <c r="A512" s="78" t="s">
        <v>9</v>
      </c>
      <c r="B512" s="46" t="s">
        <v>627</v>
      </c>
      <c r="C512" s="19" t="s">
        <v>556</v>
      </c>
      <c r="D512" s="82">
        <v>70</v>
      </c>
      <c r="E512" s="82">
        <v>75</v>
      </c>
      <c r="F512" s="166">
        <v>75</v>
      </c>
      <c r="G512" s="163">
        <f>(E512/F512)*100%</f>
        <v>1</v>
      </c>
      <c r="H512" s="164"/>
      <c r="I512" s="82"/>
      <c r="J512" s="83"/>
    </row>
    <row r="513" spans="1:10" hidden="1" x14ac:dyDescent="0.2">
      <c r="A513" s="78"/>
      <c r="B513" s="194" t="s">
        <v>671</v>
      </c>
      <c r="C513" s="205"/>
      <c r="D513" s="205"/>
      <c r="E513" s="205"/>
      <c r="F513" s="205"/>
      <c r="G513" s="205"/>
      <c r="H513" s="205"/>
      <c r="I513" s="205"/>
      <c r="J513" s="205"/>
    </row>
    <row r="514" spans="1:10" ht="25.5" hidden="1" x14ac:dyDescent="0.2">
      <c r="A514" s="78" t="s">
        <v>4</v>
      </c>
      <c r="B514" s="19" t="s">
        <v>628</v>
      </c>
      <c r="C514" s="19" t="s">
        <v>629</v>
      </c>
      <c r="D514" s="82">
        <v>0</v>
      </c>
      <c r="E514" s="82">
        <v>2.65</v>
      </c>
      <c r="F514" s="166">
        <v>2.2999999999999998</v>
      </c>
      <c r="G514" s="163">
        <f>(F514/E514)*100%</f>
        <v>0.86792452830188671</v>
      </c>
      <c r="H514" s="164"/>
      <c r="I514" s="82"/>
      <c r="J514" s="83"/>
    </row>
    <row r="515" spans="1:10" ht="25.5" hidden="1" x14ac:dyDescent="0.2">
      <c r="A515" s="78" t="s">
        <v>3</v>
      </c>
      <c r="B515" s="19" t="s">
        <v>630</v>
      </c>
      <c r="C515" s="19" t="s">
        <v>629</v>
      </c>
      <c r="D515" s="82">
        <v>0</v>
      </c>
      <c r="E515" s="82">
        <v>2.0299999999999998</v>
      </c>
      <c r="F515" s="166">
        <v>2.2999999999999998</v>
      </c>
      <c r="G515" s="163">
        <f>F515/E515*100%</f>
        <v>1.1330049261083743</v>
      </c>
      <c r="H515" s="164"/>
      <c r="I515" s="82"/>
      <c r="J515" s="83"/>
    </row>
    <row r="516" spans="1:10" hidden="1" x14ac:dyDescent="0.2">
      <c r="A516" s="78"/>
      <c r="B516" s="194" t="s">
        <v>672</v>
      </c>
      <c r="C516" s="205"/>
      <c r="D516" s="205"/>
      <c r="E516" s="205"/>
      <c r="F516" s="205"/>
      <c r="G516" s="205"/>
      <c r="H516" s="205"/>
      <c r="I516" s="205"/>
      <c r="J516" s="205"/>
    </row>
    <row r="517" spans="1:10" ht="51" hidden="1" x14ac:dyDescent="0.2">
      <c r="A517" s="78" t="s">
        <v>4</v>
      </c>
      <c r="B517" s="19" t="s">
        <v>631</v>
      </c>
      <c r="C517" s="19" t="s">
        <v>556</v>
      </c>
      <c r="D517" s="82">
        <v>98</v>
      </c>
      <c r="E517" s="82">
        <v>98.1</v>
      </c>
      <c r="F517" s="82">
        <v>99</v>
      </c>
      <c r="G517" s="163">
        <f>F517/E517*100%</f>
        <v>1.0091743119266057</v>
      </c>
      <c r="H517" s="164"/>
      <c r="I517" s="82"/>
      <c r="J517" s="83"/>
    </row>
    <row r="518" spans="1:10" ht="51" hidden="1" x14ac:dyDescent="0.2">
      <c r="A518" s="78" t="s">
        <v>3</v>
      </c>
      <c r="B518" s="19" t="s">
        <v>632</v>
      </c>
      <c r="C518" s="19" t="s">
        <v>556</v>
      </c>
      <c r="D518" s="82">
        <v>98</v>
      </c>
      <c r="E518" s="82">
        <v>98.1</v>
      </c>
      <c r="F518" s="82">
        <v>99</v>
      </c>
      <c r="G518" s="163">
        <f>F518/E518*100%</f>
        <v>1.0091743119266057</v>
      </c>
      <c r="H518" s="164"/>
      <c r="I518" s="82"/>
      <c r="J518" s="83"/>
    </row>
    <row r="519" spans="1:10" ht="102" hidden="1" x14ac:dyDescent="0.2">
      <c r="A519" s="78" t="s">
        <v>9</v>
      </c>
      <c r="B519" s="19" t="s">
        <v>633</v>
      </c>
      <c r="C519" s="19" t="s">
        <v>556</v>
      </c>
      <c r="D519" s="82">
        <v>98</v>
      </c>
      <c r="E519" s="82">
        <v>98.1</v>
      </c>
      <c r="F519" s="82">
        <v>100</v>
      </c>
      <c r="G519" s="163">
        <f>F519/E519*100%</f>
        <v>1.0193679918450562</v>
      </c>
      <c r="H519" s="164"/>
      <c r="I519" s="82"/>
      <c r="J519" s="83"/>
    </row>
    <row r="520" spans="1:10" ht="38.25" hidden="1" x14ac:dyDescent="0.2">
      <c r="A520" s="78" t="s">
        <v>27</v>
      </c>
      <c r="B520" s="19" t="s">
        <v>634</v>
      </c>
      <c r="C520" s="19" t="s">
        <v>556</v>
      </c>
      <c r="D520" s="82">
        <v>0</v>
      </c>
      <c r="E520" s="82">
        <v>18</v>
      </c>
      <c r="F520" s="82">
        <v>28</v>
      </c>
      <c r="G520" s="163">
        <f>F520/E520*100%</f>
        <v>1.5555555555555556</v>
      </c>
      <c r="H520" s="164"/>
      <c r="I520" s="82"/>
      <c r="J520" s="83"/>
    </row>
    <row r="521" spans="1:10" hidden="1" x14ac:dyDescent="0.2">
      <c r="A521" s="78"/>
      <c r="B521" s="194" t="s">
        <v>673</v>
      </c>
      <c r="C521" s="205"/>
      <c r="D521" s="205"/>
      <c r="E521" s="205"/>
      <c r="F521" s="205"/>
      <c r="G521" s="205"/>
      <c r="H521" s="205"/>
      <c r="I521" s="205"/>
      <c r="J521" s="205"/>
    </row>
    <row r="522" spans="1:10" ht="63.75" hidden="1" x14ac:dyDescent="0.2">
      <c r="A522" s="78" t="s">
        <v>4</v>
      </c>
      <c r="B522" s="19" t="s">
        <v>635</v>
      </c>
      <c r="C522" s="19" t="s">
        <v>636</v>
      </c>
      <c r="D522" s="82">
        <v>9</v>
      </c>
      <c r="E522" s="82">
        <v>15</v>
      </c>
      <c r="F522" s="82">
        <v>17</v>
      </c>
      <c r="G522" s="161">
        <f>F522/E522*100%</f>
        <v>1.1333333333333333</v>
      </c>
      <c r="H522" s="162"/>
      <c r="I522" s="82"/>
      <c r="J522" s="83"/>
    </row>
    <row r="523" spans="1:10" ht="76.5" hidden="1" x14ac:dyDescent="0.2">
      <c r="A523" s="78" t="s">
        <v>3</v>
      </c>
      <c r="B523" s="19" t="s">
        <v>637</v>
      </c>
      <c r="C523" s="19" t="s">
        <v>230</v>
      </c>
      <c r="D523" s="82">
        <v>5</v>
      </c>
      <c r="E523" s="82">
        <v>12</v>
      </c>
      <c r="F523" s="82">
        <v>5</v>
      </c>
      <c r="G523" s="161">
        <f>(F523/E523)*100%</f>
        <v>0.41666666666666669</v>
      </c>
      <c r="H523" s="162"/>
      <c r="I523" s="83" t="s">
        <v>638</v>
      </c>
      <c r="J523" s="83"/>
    </row>
    <row r="524" spans="1:10" ht="51" hidden="1" x14ac:dyDescent="0.2">
      <c r="A524" s="78" t="s">
        <v>9</v>
      </c>
      <c r="B524" s="19" t="s">
        <v>639</v>
      </c>
      <c r="C524" s="19" t="s">
        <v>640</v>
      </c>
      <c r="D524" s="82">
        <v>4</v>
      </c>
      <c r="E524" s="82">
        <v>3.75</v>
      </c>
      <c r="F524" s="82">
        <v>3.75</v>
      </c>
      <c r="G524" s="161">
        <f>(F524/E524)*100%</f>
        <v>1</v>
      </c>
      <c r="H524" s="162"/>
      <c r="I524" s="82"/>
      <c r="J524" s="83"/>
    </row>
    <row r="525" spans="1:10" ht="38.25" hidden="1" x14ac:dyDescent="0.2">
      <c r="A525" s="78" t="s">
        <v>27</v>
      </c>
      <c r="B525" s="19" t="s">
        <v>641</v>
      </c>
      <c r="C525" s="19" t="s">
        <v>642</v>
      </c>
      <c r="D525" s="82">
        <v>375</v>
      </c>
      <c r="E525" s="82">
        <v>750</v>
      </c>
      <c r="F525" s="82">
        <v>750</v>
      </c>
      <c r="G525" s="161">
        <f>(F525/E525)*100%</f>
        <v>1</v>
      </c>
      <c r="H525" s="162"/>
      <c r="I525" s="82"/>
      <c r="J525" s="83"/>
    </row>
    <row r="526" spans="1:10" hidden="1" x14ac:dyDescent="0.2">
      <c r="A526" s="78"/>
      <c r="B526" s="194" t="s">
        <v>674</v>
      </c>
      <c r="C526" s="205"/>
      <c r="D526" s="205"/>
      <c r="E526" s="205"/>
      <c r="F526" s="205"/>
      <c r="G526" s="205"/>
      <c r="H526" s="205"/>
      <c r="I526" s="205"/>
      <c r="J526" s="205"/>
    </row>
    <row r="527" spans="1:10" ht="25.5" hidden="1" x14ac:dyDescent="0.2">
      <c r="A527" s="78" t="s">
        <v>4</v>
      </c>
      <c r="B527" s="46" t="s">
        <v>643</v>
      </c>
      <c r="C527" s="19" t="s">
        <v>556</v>
      </c>
      <c r="D527" s="82">
        <v>65.5</v>
      </c>
      <c r="E527" s="82">
        <v>41</v>
      </c>
      <c r="F527" s="82">
        <v>65.599999999999994</v>
      </c>
      <c r="G527" s="48">
        <f>F527/E527*100%</f>
        <v>1.5999999999999999</v>
      </c>
      <c r="H527" s="72"/>
      <c r="I527" s="82"/>
      <c r="J527" s="83"/>
    </row>
    <row r="528" spans="1:10" hidden="1" x14ac:dyDescent="0.2">
      <c r="A528" s="78"/>
      <c r="B528" s="194" t="s">
        <v>675</v>
      </c>
      <c r="C528" s="205"/>
      <c r="D528" s="205"/>
      <c r="E528" s="205"/>
      <c r="F528" s="205"/>
      <c r="G528" s="205"/>
      <c r="H528" s="205"/>
      <c r="I528" s="205"/>
      <c r="J528" s="205"/>
    </row>
    <row r="529" spans="1:10" ht="38.25" hidden="1" x14ac:dyDescent="0.2">
      <c r="A529" s="78" t="s">
        <v>4</v>
      </c>
      <c r="B529" s="19" t="s">
        <v>644</v>
      </c>
      <c r="C529" s="19" t="s">
        <v>575</v>
      </c>
      <c r="D529" s="82">
        <v>24.9</v>
      </c>
      <c r="E529" s="82">
        <v>25.3</v>
      </c>
      <c r="F529" s="82">
        <v>26</v>
      </c>
      <c r="G529" s="161">
        <f>F529/E529*100%</f>
        <v>1.0276679841897234</v>
      </c>
      <c r="H529" s="162"/>
      <c r="I529" s="82"/>
      <c r="J529" s="83"/>
    </row>
    <row r="530" spans="1:10" ht="51" hidden="1" x14ac:dyDescent="0.2">
      <c r="A530" s="78" t="s">
        <v>3</v>
      </c>
      <c r="B530" s="19" t="s">
        <v>645</v>
      </c>
      <c r="C530" s="19" t="s">
        <v>646</v>
      </c>
      <c r="D530" s="82">
        <v>80.400000000000006</v>
      </c>
      <c r="E530" s="82">
        <v>80.599999999999994</v>
      </c>
      <c r="F530" s="82">
        <v>79.2</v>
      </c>
      <c r="G530" s="161">
        <f>(F530/E530)*100%</f>
        <v>0.98263027295285366</v>
      </c>
      <c r="H530" s="162"/>
      <c r="I530" s="83" t="s">
        <v>647</v>
      </c>
      <c r="J530" s="83"/>
    </row>
    <row r="531" spans="1:10" ht="25.5" hidden="1" customHeight="1" x14ac:dyDescent="0.2">
      <c r="A531" s="78" t="s">
        <v>9</v>
      </c>
      <c r="B531" s="19" t="s">
        <v>648</v>
      </c>
      <c r="C531" s="19" t="s">
        <v>575</v>
      </c>
      <c r="D531" s="82">
        <v>2.5</v>
      </c>
      <c r="E531" s="82">
        <v>2.6</v>
      </c>
      <c r="F531" s="82">
        <v>2.75</v>
      </c>
      <c r="G531" s="161">
        <f>F531/E531*100%</f>
        <v>1.0576923076923077</v>
      </c>
      <c r="H531" s="162"/>
      <c r="I531" s="82"/>
      <c r="J531" s="83"/>
    </row>
    <row r="532" spans="1:10" ht="51" hidden="1" customHeight="1" x14ac:dyDescent="0.2">
      <c r="A532" s="78" t="s">
        <v>27</v>
      </c>
      <c r="B532" s="19" t="s">
        <v>649</v>
      </c>
      <c r="C532" s="19" t="s">
        <v>575</v>
      </c>
      <c r="D532" s="82">
        <v>800</v>
      </c>
      <c r="E532" s="82">
        <v>700</v>
      </c>
      <c r="F532" s="82">
        <v>563</v>
      </c>
      <c r="G532" s="161">
        <f>E532/F532*100%</f>
        <v>1.2433392539964476</v>
      </c>
      <c r="H532" s="162"/>
      <c r="I532" s="82"/>
      <c r="J532" s="83"/>
    </row>
    <row r="533" spans="1:10" ht="63.75" hidden="1" customHeight="1" x14ac:dyDescent="0.2">
      <c r="A533" s="78" t="s">
        <v>28</v>
      </c>
      <c r="B533" s="19" t="s">
        <v>650</v>
      </c>
      <c r="C533" s="19" t="s">
        <v>575</v>
      </c>
      <c r="D533" s="82">
        <v>1400</v>
      </c>
      <c r="E533" s="82">
        <v>1270</v>
      </c>
      <c r="F533" s="82">
        <v>810</v>
      </c>
      <c r="G533" s="161">
        <f>E533/F533*100%</f>
        <v>1.5679012345679013</v>
      </c>
      <c r="H533" s="162"/>
      <c r="I533" s="82"/>
      <c r="J533" s="83"/>
    </row>
    <row r="534" spans="1:10" ht="38.25" hidden="1" x14ac:dyDescent="0.2">
      <c r="A534" s="78" t="s">
        <v>29</v>
      </c>
      <c r="B534" s="19" t="s">
        <v>651</v>
      </c>
      <c r="C534" s="19" t="s">
        <v>575</v>
      </c>
      <c r="D534" s="82">
        <v>295</v>
      </c>
      <c r="E534" s="82">
        <v>320</v>
      </c>
      <c r="F534" s="82">
        <v>427</v>
      </c>
      <c r="G534" s="161">
        <f>F534/E534*100%</f>
        <v>1.3343750000000001</v>
      </c>
      <c r="H534" s="162"/>
      <c r="I534" s="82"/>
      <c r="J534" s="83"/>
    </row>
    <row r="535" spans="1:10" ht="51" hidden="1" customHeight="1" x14ac:dyDescent="0.2">
      <c r="A535" s="78" t="s">
        <v>122</v>
      </c>
      <c r="B535" s="19" t="s">
        <v>652</v>
      </c>
      <c r="C535" s="19" t="s">
        <v>575</v>
      </c>
      <c r="D535" s="82">
        <v>46</v>
      </c>
      <c r="E535" s="82">
        <v>60</v>
      </c>
      <c r="F535" s="82">
        <v>108</v>
      </c>
      <c r="G535" s="161">
        <f>F535/E535*100%</f>
        <v>1.8</v>
      </c>
      <c r="H535" s="162"/>
      <c r="I535" s="82"/>
      <c r="J535" s="83"/>
    </row>
    <row r="536" spans="1:10" ht="38.25" hidden="1" customHeight="1" x14ac:dyDescent="0.2">
      <c r="A536" s="78" t="s">
        <v>124</v>
      </c>
      <c r="B536" s="19" t="s">
        <v>653</v>
      </c>
      <c r="C536" s="19" t="s">
        <v>654</v>
      </c>
      <c r="D536" s="82">
        <v>20</v>
      </c>
      <c r="E536" s="82">
        <v>20</v>
      </c>
      <c r="F536" s="82">
        <v>20</v>
      </c>
      <c r="G536" s="161">
        <f>(F536/E536)*100%</f>
        <v>1</v>
      </c>
      <c r="H536" s="162"/>
      <c r="I536" s="82"/>
      <c r="J536" s="83"/>
    </row>
    <row r="537" spans="1:10" ht="76.5" hidden="1" customHeight="1" x14ac:dyDescent="0.2">
      <c r="A537" s="78" t="s">
        <v>126</v>
      </c>
      <c r="B537" s="19" t="s">
        <v>655</v>
      </c>
      <c r="C537" s="19" t="s">
        <v>575</v>
      </c>
      <c r="D537" s="82">
        <v>700</v>
      </c>
      <c r="E537" s="82">
        <v>620</v>
      </c>
      <c r="F537" s="82">
        <v>820</v>
      </c>
      <c r="G537" s="161">
        <f>F537/E537*100%</f>
        <v>1.3225806451612903</v>
      </c>
      <c r="H537" s="162"/>
      <c r="I537" s="82"/>
      <c r="J537" s="83"/>
    </row>
    <row r="538" spans="1:10" ht="76.5" hidden="1" customHeight="1" x14ac:dyDescent="0.2">
      <c r="A538" s="78" t="s">
        <v>148</v>
      </c>
      <c r="B538" s="19" t="s">
        <v>656</v>
      </c>
      <c r="C538" s="19" t="s">
        <v>575</v>
      </c>
      <c r="D538" s="82">
        <v>89</v>
      </c>
      <c r="E538" s="82">
        <v>80</v>
      </c>
      <c r="F538" s="82">
        <v>92</v>
      </c>
      <c r="G538" s="161">
        <f>F538/E538*100%</f>
        <v>1.1499999999999999</v>
      </c>
      <c r="H538" s="162"/>
      <c r="I538" s="82"/>
      <c r="J538" s="83"/>
    </row>
    <row r="539" spans="1:10" ht="76.5" hidden="1" x14ac:dyDescent="0.2">
      <c r="A539" s="78" t="s">
        <v>151</v>
      </c>
      <c r="B539" s="19" t="s">
        <v>657</v>
      </c>
      <c r="C539" s="19" t="s">
        <v>575</v>
      </c>
      <c r="D539" s="82">
        <v>1310</v>
      </c>
      <c r="E539" s="82">
        <v>1210</v>
      </c>
      <c r="F539" s="82">
        <v>1735</v>
      </c>
      <c r="G539" s="161">
        <f>F539/E539*100%</f>
        <v>1.4338842975206612</v>
      </c>
      <c r="H539" s="162"/>
      <c r="I539" s="82"/>
      <c r="J539" s="83"/>
    </row>
    <row r="540" spans="1:10" ht="25.5" hidden="1" x14ac:dyDescent="0.2">
      <c r="A540" s="78" t="s">
        <v>154</v>
      </c>
      <c r="B540" s="19" t="s">
        <v>658</v>
      </c>
      <c r="C540" s="19" t="s">
        <v>575</v>
      </c>
      <c r="D540" s="82">
        <v>10</v>
      </c>
      <c r="E540" s="82">
        <v>10</v>
      </c>
      <c r="F540" s="82">
        <v>8</v>
      </c>
      <c r="G540" s="161">
        <f>(F540/E540)*100%</f>
        <v>0.8</v>
      </c>
      <c r="H540" s="162"/>
      <c r="I540" s="82"/>
      <c r="J540" s="83"/>
    </row>
    <row r="541" spans="1:10" ht="76.5" hidden="1" customHeight="1" x14ac:dyDescent="0.2">
      <c r="A541" s="78" t="s">
        <v>158</v>
      </c>
      <c r="B541" s="19" t="s">
        <v>659</v>
      </c>
      <c r="C541" s="19" t="s">
        <v>660</v>
      </c>
      <c r="D541" s="82">
        <v>82</v>
      </c>
      <c r="E541" s="82">
        <v>85</v>
      </c>
      <c r="F541" s="82">
        <v>89</v>
      </c>
      <c r="G541" s="161">
        <f>F541/E541*100%</f>
        <v>1.0470588235294118</v>
      </c>
      <c r="H541" s="162"/>
      <c r="I541" s="82"/>
      <c r="J541" s="83"/>
    </row>
    <row r="542" spans="1:10" ht="15" hidden="1" x14ac:dyDescent="0.2">
      <c r="A542" s="78" t="s">
        <v>160</v>
      </c>
      <c r="B542" s="19" t="s">
        <v>661</v>
      </c>
      <c r="C542" s="19" t="s">
        <v>660</v>
      </c>
      <c r="D542" s="82">
        <v>0</v>
      </c>
      <c r="E542" s="82">
        <v>0</v>
      </c>
      <c r="F542" s="82">
        <v>0</v>
      </c>
      <c r="G542" s="161"/>
      <c r="H542" s="162"/>
      <c r="I542" s="82"/>
      <c r="J542" s="83"/>
    </row>
    <row r="543" spans="1:10" ht="15" hidden="1" x14ac:dyDescent="0.2">
      <c r="A543" s="206" t="s">
        <v>162</v>
      </c>
      <c r="B543" s="19" t="s">
        <v>662</v>
      </c>
      <c r="C543" s="19" t="s">
        <v>575</v>
      </c>
      <c r="D543" s="82">
        <v>150</v>
      </c>
      <c r="E543" s="82">
        <v>120</v>
      </c>
      <c r="F543" s="82">
        <f>SUM(F545:F546)</f>
        <v>220</v>
      </c>
      <c r="G543" s="161">
        <f>F543/E543*100%</f>
        <v>1.8333333333333333</v>
      </c>
      <c r="H543" s="162"/>
      <c r="I543" s="82"/>
      <c r="J543" s="83"/>
    </row>
    <row r="544" spans="1:10" ht="15" hidden="1" x14ac:dyDescent="0.2">
      <c r="A544" s="206"/>
      <c r="B544" s="19" t="s">
        <v>392</v>
      </c>
      <c r="C544" s="19"/>
      <c r="D544" s="82"/>
      <c r="E544" s="82"/>
      <c r="F544" s="82"/>
      <c r="G544" s="161"/>
      <c r="H544" s="162"/>
      <c r="I544" s="82"/>
      <c r="J544" s="83"/>
    </row>
    <row r="545" spans="1:15" ht="25.5" hidden="1" customHeight="1" x14ac:dyDescent="0.2">
      <c r="A545" s="206"/>
      <c r="B545" s="19" t="s">
        <v>663</v>
      </c>
      <c r="C545" s="19" t="s">
        <v>575</v>
      </c>
      <c r="D545" s="82">
        <v>100</v>
      </c>
      <c r="E545" s="82">
        <v>70</v>
      </c>
      <c r="F545" s="82">
        <v>142</v>
      </c>
      <c r="G545" s="161">
        <f>F545/E545*100%</f>
        <v>2.0285714285714285</v>
      </c>
      <c r="H545" s="162"/>
      <c r="I545" s="82"/>
      <c r="J545" s="83"/>
    </row>
    <row r="546" spans="1:15" ht="25.5" hidden="1" customHeight="1" x14ac:dyDescent="0.2">
      <c r="A546" s="206"/>
      <c r="B546" s="19" t="s">
        <v>664</v>
      </c>
      <c r="C546" s="19" t="s">
        <v>575</v>
      </c>
      <c r="D546" s="82">
        <v>50</v>
      </c>
      <c r="E546" s="82">
        <v>50</v>
      </c>
      <c r="F546" s="82">
        <v>78</v>
      </c>
      <c r="G546" s="161">
        <f>F546/E546*100%</f>
        <v>1.56</v>
      </c>
      <c r="H546" s="162"/>
      <c r="I546" s="82"/>
      <c r="J546" s="83"/>
    </row>
    <row r="547" spans="1:15" ht="51" hidden="1" x14ac:dyDescent="0.2">
      <c r="A547" s="78" t="s">
        <v>164</v>
      </c>
      <c r="B547" s="19" t="s">
        <v>665</v>
      </c>
      <c r="C547" s="19" t="s">
        <v>654</v>
      </c>
      <c r="D547" s="82">
        <v>275</v>
      </c>
      <c r="E547" s="82">
        <v>275</v>
      </c>
      <c r="F547" s="82">
        <v>297</v>
      </c>
      <c r="G547" s="161">
        <f>F547/E547*100%</f>
        <v>1.08</v>
      </c>
      <c r="H547" s="162"/>
      <c r="I547" s="82"/>
      <c r="J547" s="83"/>
    </row>
    <row r="548" spans="1:15" ht="51" hidden="1" x14ac:dyDescent="0.2">
      <c r="A548" s="78" t="s">
        <v>167</v>
      </c>
      <c r="B548" s="19" t="s">
        <v>666</v>
      </c>
      <c r="C548" s="19" t="s">
        <v>575</v>
      </c>
      <c r="D548" s="82">
        <v>260</v>
      </c>
      <c r="E548" s="82">
        <v>260</v>
      </c>
      <c r="F548" s="82">
        <v>268</v>
      </c>
      <c r="G548" s="161">
        <f>F548/E548*100%</f>
        <v>1.0307692307692307</v>
      </c>
      <c r="H548" s="162"/>
      <c r="I548" s="82"/>
      <c r="J548" s="83"/>
    </row>
    <row r="549" spans="1:15" ht="15" customHeight="1" x14ac:dyDescent="0.2">
      <c r="A549" s="49" t="s">
        <v>162</v>
      </c>
      <c r="B549" s="196" t="s">
        <v>686</v>
      </c>
      <c r="C549" s="196"/>
      <c r="D549" s="196"/>
      <c r="E549" s="196"/>
      <c r="F549" s="196"/>
      <c r="G549" s="196"/>
      <c r="H549" s="196"/>
      <c r="I549" s="196"/>
      <c r="J549" s="196"/>
      <c r="K549" s="56"/>
      <c r="L549" s="56"/>
    </row>
    <row r="550" spans="1:15" s="89" customFormat="1" ht="38.25" customHeight="1" x14ac:dyDescent="0.2">
      <c r="A550" s="203">
        <v>1</v>
      </c>
      <c r="B550" s="201" t="s">
        <v>682</v>
      </c>
      <c r="C550" s="4" t="s">
        <v>960</v>
      </c>
      <c r="D550" s="110">
        <v>16808</v>
      </c>
      <c r="E550" s="100">
        <v>14487</v>
      </c>
      <c r="F550" s="100">
        <v>18218</v>
      </c>
      <c r="G550" s="103">
        <f>E550/F550*100</f>
        <v>79.520254693160609</v>
      </c>
      <c r="H550" s="104" t="s">
        <v>1118</v>
      </c>
      <c r="I550" s="199" t="s">
        <v>1223</v>
      </c>
      <c r="J550" s="199" t="s">
        <v>1176</v>
      </c>
      <c r="K550" s="91"/>
      <c r="L550" s="108"/>
      <c r="M550" s="91"/>
      <c r="N550" s="91"/>
      <c r="O550" s="92"/>
    </row>
    <row r="551" spans="1:15" s="89" customFormat="1" ht="43.5" customHeight="1" x14ac:dyDescent="0.2">
      <c r="A551" s="204"/>
      <c r="B551" s="202"/>
      <c r="C551" s="4" t="s">
        <v>138</v>
      </c>
      <c r="D551" s="4"/>
      <c r="E551" s="5">
        <v>-2</v>
      </c>
      <c r="F551" s="5">
        <v>23.2</v>
      </c>
      <c r="G551" s="103"/>
      <c r="H551" s="104"/>
      <c r="I551" s="200"/>
      <c r="J551" s="200"/>
      <c r="K551" s="91"/>
      <c r="L551" s="108"/>
      <c r="M551" s="91"/>
      <c r="N551" s="91"/>
      <c r="O551" s="92"/>
    </row>
    <row r="552" spans="1:15" s="89" customFormat="1" ht="39" customHeight="1" x14ac:dyDescent="0.2">
      <c r="A552" s="203" t="s">
        <v>3</v>
      </c>
      <c r="B552" s="201" t="s">
        <v>683</v>
      </c>
      <c r="C552" s="4" t="s">
        <v>960</v>
      </c>
      <c r="D552" s="110">
        <v>4018</v>
      </c>
      <c r="E552" s="110">
        <v>2630</v>
      </c>
      <c r="F552" s="110">
        <v>4419</v>
      </c>
      <c r="G552" s="103">
        <f t="shared" ref="G552:G556" si="28">E552/F552*100</f>
        <v>59.515727540167461</v>
      </c>
      <c r="H552" s="104" t="s">
        <v>1117</v>
      </c>
      <c r="I552" s="199" t="s">
        <v>1222</v>
      </c>
      <c r="J552" s="199" t="s">
        <v>1177</v>
      </c>
      <c r="K552" s="91"/>
      <c r="L552" s="108"/>
      <c r="M552" s="91"/>
      <c r="N552" s="91"/>
      <c r="O552" s="92"/>
    </row>
    <row r="553" spans="1:15" s="89" customFormat="1" ht="47.25" customHeight="1" x14ac:dyDescent="0.2">
      <c r="A553" s="204"/>
      <c r="B553" s="202"/>
      <c r="C553" s="4" t="s">
        <v>138</v>
      </c>
      <c r="D553" s="4"/>
      <c r="E553" s="5">
        <v>-1</v>
      </c>
      <c r="F553" s="5">
        <v>66.3</v>
      </c>
      <c r="G553" s="103"/>
      <c r="H553" s="104"/>
      <c r="I553" s="200"/>
      <c r="J553" s="200"/>
      <c r="K553" s="91"/>
      <c r="L553" s="108"/>
      <c r="M553" s="91"/>
      <c r="N553" s="91"/>
      <c r="O553" s="92"/>
    </row>
    <row r="554" spans="1:15" s="89" customFormat="1" ht="38.25" x14ac:dyDescent="0.2">
      <c r="A554" s="203" t="s">
        <v>9</v>
      </c>
      <c r="B554" s="201" t="s">
        <v>684</v>
      </c>
      <c r="C554" s="4" t="s">
        <v>960</v>
      </c>
      <c r="D554" s="110">
        <v>445</v>
      </c>
      <c r="E554" s="5">
        <v>417</v>
      </c>
      <c r="F554" s="5">
        <v>487</v>
      </c>
      <c r="G554" s="103">
        <f t="shared" si="28"/>
        <v>85.626283367556468</v>
      </c>
      <c r="H554" s="104" t="s">
        <v>1230</v>
      </c>
      <c r="I554" s="199" t="s">
        <v>1179</v>
      </c>
      <c r="J554" s="227" t="s">
        <v>1178</v>
      </c>
      <c r="K554" s="108"/>
      <c r="L554" s="91"/>
      <c r="M554" s="91"/>
      <c r="N554" s="91"/>
      <c r="O554" s="92"/>
    </row>
    <row r="555" spans="1:15" s="89" customFormat="1" ht="68.25" customHeight="1" x14ac:dyDescent="0.2">
      <c r="A555" s="204"/>
      <c r="B555" s="202"/>
      <c r="C555" s="4" t="s">
        <v>138</v>
      </c>
      <c r="D555" s="4"/>
      <c r="E555" s="5">
        <v>-18</v>
      </c>
      <c r="F555" s="5">
        <v>-4.0999999999999996</v>
      </c>
      <c r="G555" s="103"/>
      <c r="H555" s="104"/>
      <c r="I555" s="200"/>
      <c r="J555" s="247"/>
      <c r="K555" s="108"/>
      <c r="L555" s="91"/>
      <c r="M555" s="91"/>
      <c r="N555" s="91"/>
      <c r="O555" s="92"/>
    </row>
    <row r="556" spans="1:15" s="89" customFormat="1" ht="41.25" customHeight="1" x14ac:dyDescent="0.2">
      <c r="A556" s="203" t="s">
        <v>27</v>
      </c>
      <c r="B556" s="201" t="s">
        <v>685</v>
      </c>
      <c r="C556" s="4" t="s">
        <v>960</v>
      </c>
      <c r="D556" s="110">
        <v>2364</v>
      </c>
      <c r="E556" s="110">
        <v>2286</v>
      </c>
      <c r="F556" s="110">
        <v>2614</v>
      </c>
      <c r="G556" s="103">
        <f t="shared" si="28"/>
        <v>87.452180566182093</v>
      </c>
      <c r="H556" s="104" t="s">
        <v>1225</v>
      </c>
      <c r="I556" s="199" t="s">
        <v>1224</v>
      </c>
      <c r="J556" s="248"/>
      <c r="K556" s="108"/>
      <c r="L556" s="91"/>
      <c r="M556" s="91"/>
      <c r="N556" s="91"/>
      <c r="O556" s="92"/>
    </row>
    <row r="557" spans="1:15" s="89" customFormat="1" ht="40.5" customHeight="1" x14ac:dyDescent="0.2">
      <c r="A557" s="204"/>
      <c r="B557" s="202"/>
      <c r="C557" s="4" t="s">
        <v>138</v>
      </c>
      <c r="D557" s="4"/>
      <c r="E557" s="5">
        <v>-4.5</v>
      </c>
      <c r="F557" s="5">
        <v>9.1999999999999993</v>
      </c>
      <c r="G557" s="103"/>
      <c r="H557" s="104"/>
      <c r="I557" s="200"/>
      <c r="J557" s="247"/>
      <c r="K557" s="108"/>
      <c r="L557" s="91"/>
      <c r="M557" s="91"/>
      <c r="N557" s="91"/>
      <c r="O557" s="92"/>
    </row>
    <row r="558" spans="1:15" x14ac:dyDescent="0.2">
      <c r="A558" s="49" t="s">
        <v>164</v>
      </c>
      <c r="B558" s="197" t="s">
        <v>800</v>
      </c>
      <c r="C558" s="197"/>
      <c r="D558" s="197"/>
      <c r="E558" s="197"/>
      <c r="F558" s="197"/>
      <c r="G558" s="197"/>
      <c r="H558" s="197"/>
      <c r="I558" s="197"/>
      <c r="J558" s="197"/>
      <c r="K558" s="55"/>
      <c r="L558" s="55"/>
    </row>
    <row r="559" spans="1:15" s="89" customFormat="1" ht="25.5" x14ac:dyDescent="0.2">
      <c r="A559" s="128">
        <v>1</v>
      </c>
      <c r="B559" s="3" t="s">
        <v>687</v>
      </c>
      <c r="C559" s="4" t="s">
        <v>406</v>
      </c>
      <c r="D559" s="114">
        <v>2205.12</v>
      </c>
      <c r="E559" s="114">
        <v>1850</v>
      </c>
      <c r="F559" s="129">
        <v>1991.7</v>
      </c>
      <c r="G559" s="104">
        <f t="shared" ref="G559:G564" si="29">F559/E559*100</f>
        <v>107.65945945945947</v>
      </c>
      <c r="H559" s="104">
        <f>F559/D559*100</f>
        <v>90.32161515019591</v>
      </c>
      <c r="I559" s="4"/>
      <c r="J559" s="4"/>
      <c r="K559" s="108"/>
      <c r="L559" s="108"/>
      <c r="M559" s="91"/>
      <c r="N559" s="91"/>
      <c r="O559" s="92"/>
    </row>
    <row r="560" spans="1:15" s="89" customFormat="1" ht="29.25" customHeight="1" x14ac:dyDescent="0.2">
      <c r="A560" s="128">
        <v>2</v>
      </c>
      <c r="B560" s="3" t="s">
        <v>688</v>
      </c>
      <c r="C560" s="4" t="s">
        <v>67</v>
      </c>
      <c r="D560" s="124">
        <v>194.54400000000001</v>
      </c>
      <c r="E560" s="124">
        <v>208</v>
      </c>
      <c r="F560" s="109">
        <v>208.55</v>
      </c>
      <c r="G560" s="104">
        <f t="shared" si="29"/>
        <v>100.26442307692309</v>
      </c>
      <c r="H560" s="104">
        <f t="shared" ref="H560:H563" si="30">F560/D560*100</f>
        <v>107.19939962167942</v>
      </c>
      <c r="I560" s="4"/>
      <c r="J560" s="4"/>
      <c r="K560" s="108"/>
      <c r="L560" s="108"/>
      <c r="M560" s="91"/>
      <c r="N560" s="91"/>
      <c r="O560" s="92"/>
    </row>
    <row r="561" spans="1:15" s="89" customFormat="1" ht="30.75" customHeight="1" x14ac:dyDescent="0.2">
      <c r="A561" s="128">
        <v>3</v>
      </c>
      <c r="B561" s="3" t="s">
        <v>689</v>
      </c>
      <c r="C561" s="4" t="s">
        <v>8</v>
      </c>
      <c r="D561" s="106">
        <v>15614</v>
      </c>
      <c r="E561" s="106">
        <v>15700</v>
      </c>
      <c r="F561" s="106">
        <v>15708</v>
      </c>
      <c r="G561" s="104">
        <f t="shared" si="29"/>
        <v>100.05095541401275</v>
      </c>
      <c r="H561" s="104">
        <f t="shared" si="30"/>
        <v>100.60202382477263</v>
      </c>
      <c r="I561" s="4"/>
      <c r="J561" s="4"/>
      <c r="K561" s="108"/>
      <c r="L561" s="108"/>
      <c r="M561" s="91"/>
      <c r="N561" s="91"/>
      <c r="O561" s="92"/>
    </row>
    <row r="562" spans="1:15" s="89" customFormat="1" x14ac:dyDescent="0.2">
      <c r="A562" s="128">
        <v>4</v>
      </c>
      <c r="B562" s="3" t="s">
        <v>690</v>
      </c>
      <c r="C562" s="4" t="s">
        <v>8</v>
      </c>
      <c r="D562" s="106">
        <v>573</v>
      </c>
      <c r="E562" s="106">
        <v>540</v>
      </c>
      <c r="F562" s="106">
        <v>592</v>
      </c>
      <c r="G562" s="104">
        <f t="shared" si="29"/>
        <v>109.62962962962963</v>
      </c>
      <c r="H562" s="104">
        <f t="shared" si="30"/>
        <v>103.31588132635252</v>
      </c>
      <c r="I562" s="4"/>
      <c r="J562" s="4"/>
      <c r="K562" s="108"/>
      <c r="L562" s="108"/>
      <c r="M562" s="91"/>
      <c r="N562" s="91"/>
      <c r="O562" s="92"/>
    </row>
    <row r="563" spans="1:15" s="89" customFormat="1" ht="94.5" customHeight="1" x14ac:dyDescent="0.2">
      <c r="A563" s="128">
        <v>5</v>
      </c>
      <c r="B563" s="3" t="s">
        <v>691</v>
      </c>
      <c r="C563" s="4" t="s">
        <v>500</v>
      </c>
      <c r="D563" s="124">
        <v>2682.2</v>
      </c>
      <c r="E563" s="124">
        <v>2933.7</v>
      </c>
      <c r="F563" s="129">
        <v>2037.94</v>
      </c>
      <c r="G563" s="104">
        <f t="shared" si="29"/>
        <v>69.466543954732941</v>
      </c>
      <c r="H563" s="104">
        <f t="shared" si="30"/>
        <v>75.980165535754239</v>
      </c>
      <c r="I563" s="4" t="s">
        <v>1153</v>
      </c>
      <c r="J563" s="4"/>
      <c r="K563" s="108"/>
      <c r="L563" s="108"/>
      <c r="M563" s="91"/>
      <c r="N563" s="91"/>
      <c r="O563" s="92"/>
    </row>
    <row r="564" spans="1:15" s="89" customFormat="1" ht="17.25" customHeight="1" x14ac:dyDescent="0.2">
      <c r="A564" s="128">
        <v>6</v>
      </c>
      <c r="B564" s="3" t="s">
        <v>692</v>
      </c>
      <c r="C564" s="4" t="s">
        <v>406</v>
      </c>
      <c r="D564" s="114">
        <v>4.9349999999999996</v>
      </c>
      <c r="E564" s="124">
        <v>4.9000000000000004</v>
      </c>
      <c r="F564" s="114">
        <v>4.96</v>
      </c>
      <c r="G564" s="104">
        <f t="shared" si="29"/>
        <v>101.22448979591836</v>
      </c>
      <c r="H564" s="104">
        <v>112.2</v>
      </c>
      <c r="I564" s="4"/>
      <c r="J564" s="4"/>
      <c r="K564" s="108"/>
      <c r="L564" s="108"/>
      <c r="M564" s="91"/>
      <c r="N564" s="91"/>
      <c r="O564" s="92"/>
    </row>
    <row r="565" spans="1:15" x14ac:dyDescent="0.2">
      <c r="A565" s="49" t="s">
        <v>167</v>
      </c>
      <c r="B565" s="197" t="s">
        <v>693</v>
      </c>
      <c r="C565" s="197"/>
      <c r="D565" s="197"/>
      <c r="E565" s="197"/>
      <c r="F565" s="197"/>
      <c r="G565" s="197"/>
      <c r="H565" s="197"/>
      <c r="I565" s="197"/>
      <c r="J565" s="197"/>
      <c r="K565" s="55"/>
      <c r="L565" s="55"/>
      <c r="M565" s="55"/>
    </row>
    <row r="566" spans="1:15" s="89" customFormat="1" ht="82.5" customHeight="1" x14ac:dyDescent="0.2">
      <c r="A566" s="98">
        <v>1</v>
      </c>
      <c r="B566" s="3" t="s">
        <v>694</v>
      </c>
      <c r="C566" s="4" t="s">
        <v>17</v>
      </c>
      <c r="D566" s="5">
        <v>31.4</v>
      </c>
      <c r="E566" s="5">
        <v>47.8</v>
      </c>
      <c r="F566" s="5">
        <v>36.1</v>
      </c>
      <c r="G566" s="103">
        <v>75.5</v>
      </c>
      <c r="H566" s="104" t="s">
        <v>1119</v>
      </c>
      <c r="I566" s="4" t="s">
        <v>996</v>
      </c>
      <c r="J566" s="4" t="s">
        <v>1199</v>
      </c>
      <c r="K566" s="108"/>
      <c r="L566" s="108"/>
      <c r="M566" s="91"/>
      <c r="N566" s="91"/>
      <c r="O566" s="92"/>
    </row>
    <row r="567" spans="1:15" s="89" customFormat="1" ht="76.5" x14ac:dyDescent="0.2">
      <c r="A567" s="98" t="s">
        <v>3</v>
      </c>
      <c r="B567" s="3" t="s">
        <v>695</v>
      </c>
      <c r="C567" s="4" t="s">
        <v>696</v>
      </c>
      <c r="D567" s="5">
        <v>158.5</v>
      </c>
      <c r="E567" s="5">
        <v>150.19999999999999</v>
      </c>
      <c r="F567" s="5">
        <v>190.5</v>
      </c>
      <c r="G567" s="103">
        <v>126.8</v>
      </c>
      <c r="H567" s="104">
        <f>F567/D567*100</f>
        <v>120.18927444794953</v>
      </c>
      <c r="I567" s="5"/>
      <c r="J567" s="4" t="s">
        <v>1200</v>
      </c>
      <c r="K567" s="108"/>
      <c r="L567" s="108"/>
      <c r="M567" s="91"/>
      <c r="N567" s="91"/>
      <c r="O567" s="92"/>
    </row>
    <row r="568" spans="1:15" s="89" customFormat="1" ht="17.25" customHeight="1" x14ac:dyDescent="0.2">
      <c r="A568" s="98" t="s">
        <v>206</v>
      </c>
      <c r="B568" s="3" t="s">
        <v>698</v>
      </c>
      <c r="C568" s="4" t="s">
        <v>696</v>
      </c>
      <c r="D568" s="5">
        <v>61</v>
      </c>
      <c r="E568" s="5">
        <v>59</v>
      </c>
      <c r="F568" s="5">
        <v>83.6</v>
      </c>
      <c r="G568" s="103">
        <v>141.69999999999999</v>
      </c>
      <c r="H568" s="104">
        <f t="shared" ref="H568:H570" si="31">F568/D568*100</f>
        <v>137.04918032786884</v>
      </c>
      <c r="I568" s="5"/>
      <c r="J568" s="4"/>
      <c r="K568" s="108"/>
      <c r="L568" s="108"/>
      <c r="M568" s="91"/>
      <c r="N568" s="91"/>
      <c r="O568" s="92"/>
    </row>
    <row r="569" spans="1:15" s="89" customFormat="1" ht="76.5" x14ac:dyDescent="0.2">
      <c r="A569" s="98" t="s">
        <v>9</v>
      </c>
      <c r="B569" s="3" t="s">
        <v>699</v>
      </c>
      <c r="C569" s="4" t="s">
        <v>17</v>
      </c>
      <c r="D569" s="5">
        <v>45.3</v>
      </c>
      <c r="E569" s="5">
        <v>45.3</v>
      </c>
      <c r="F569" s="5">
        <v>45.3</v>
      </c>
      <c r="G569" s="5">
        <v>100</v>
      </c>
      <c r="H569" s="17">
        <f t="shared" si="31"/>
        <v>100</v>
      </c>
      <c r="I569" s="5"/>
      <c r="J569" s="4" t="s">
        <v>1201</v>
      </c>
      <c r="K569" s="108"/>
      <c r="L569" s="108"/>
      <c r="M569" s="91"/>
      <c r="N569" s="91"/>
      <c r="O569" s="92"/>
    </row>
    <row r="570" spans="1:15" s="89" customFormat="1" ht="76.5" x14ac:dyDescent="0.2">
      <c r="A570" s="98" t="s">
        <v>27</v>
      </c>
      <c r="B570" s="3" t="s">
        <v>700</v>
      </c>
      <c r="C570" s="4" t="s">
        <v>17</v>
      </c>
      <c r="D570" s="5">
        <v>27.9</v>
      </c>
      <c r="E570" s="5">
        <v>27.9</v>
      </c>
      <c r="F570" s="5">
        <v>27.9</v>
      </c>
      <c r="G570" s="5">
        <v>100</v>
      </c>
      <c r="H570" s="104">
        <f t="shared" si="31"/>
        <v>100</v>
      </c>
      <c r="I570" s="124"/>
      <c r="J570" s="4" t="s">
        <v>1202</v>
      </c>
      <c r="K570" s="108"/>
      <c r="L570" s="108"/>
      <c r="M570" s="108"/>
      <c r="N570" s="91"/>
      <c r="O570" s="92"/>
    </row>
    <row r="571" spans="1:15" s="89" customFormat="1" ht="90" customHeight="1" x14ac:dyDescent="0.2">
      <c r="A571" s="98" t="s">
        <v>28</v>
      </c>
      <c r="B571" s="3" t="s">
        <v>701</v>
      </c>
      <c r="C571" s="4" t="s">
        <v>17</v>
      </c>
      <c r="D571" s="5">
        <v>0.36</v>
      </c>
      <c r="E571" s="5">
        <v>0.29199999999999998</v>
      </c>
      <c r="F571" s="5">
        <v>0.40600000000000003</v>
      </c>
      <c r="G571" s="103">
        <v>71.900000000000006</v>
      </c>
      <c r="H571" s="104" t="s">
        <v>1120</v>
      </c>
      <c r="I571" s="4" t="s">
        <v>997</v>
      </c>
      <c r="J571" s="4" t="s">
        <v>1203</v>
      </c>
      <c r="K571" s="108"/>
      <c r="L571" s="108"/>
      <c r="M571" s="91"/>
      <c r="N571" s="91"/>
      <c r="O571" s="92"/>
    </row>
    <row r="572" spans="1:15" ht="12.75" hidden="1" customHeight="1" x14ac:dyDescent="0.2">
      <c r="A572" s="78"/>
      <c r="B572" s="198" t="s">
        <v>796</v>
      </c>
      <c r="C572" s="198"/>
      <c r="D572" s="198"/>
      <c r="E572" s="198"/>
      <c r="F572" s="198"/>
      <c r="G572" s="198"/>
      <c r="H572" s="198"/>
      <c r="I572" s="198"/>
      <c r="J572" s="198"/>
    </row>
    <row r="573" spans="1:15" ht="45" hidden="1" x14ac:dyDescent="0.2">
      <c r="A573" s="78" t="s">
        <v>4</v>
      </c>
      <c r="B573" s="47" t="s">
        <v>702</v>
      </c>
      <c r="C573" s="83" t="s">
        <v>17</v>
      </c>
      <c r="D573" s="82">
        <v>52.2</v>
      </c>
      <c r="E573" s="82">
        <v>52.6</v>
      </c>
      <c r="F573" s="82">
        <v>53</v>
      </c>
      <c r="G573" s="82">
        <f>F573/E573*100</f>
        <v>100.76045627376426</v>
      </c>
      <c r="H573" s="61"/>
      <c r="I573" s="82" t="s">
        <v>697</v>
      </c>
      <c r="J573" s="83"/>
    </row>
    <row r="574" spans="1:15" ht="45" hidden="1" x14ac:dyDescent="0.2">
      <c r="A574" s="78" t="s">
        <v>3</v>
      </c>
      <c r="B574" s="47" t="s">
        <v>797</v>
      </c>
      <c r="C574" s="83" t="s">
        <v>17</v>
      </c>
      <c r="D574" s="82">
        <v>9.8000000000000007</v>
      </c>
      <c r="E574" s="82">
        <v>7.5</v>
      </c>
      <c r="F574" s="82">
        <v>9.9</v>
      </c>
      <c r="G574" s="82">
        <f t="shared" ref="G574:G576" si="32">F574/E574*100</f>
        <v>132</v>
      </c>
      <c r="H574" s="61"/>
      <c r="I574" s="82" t="s">
        <v>697</v>
      </c>
      <c r="J574" s="83"/>
    </row>
    <row r="575" spans="1:15" ht="75" hidden="1" x14ac:dyDescent="0.2">
      <c r="A575" s="78" t="s">
        <v>9</v>
      </c>
      <c r="B575" s="47" t="s">
        <v>703</v>
      </c>
      <c r="C575" s="83" t="s">
        <v>17</v>
      </c>
      <c r="D575" s="82">
        <v>92.7</v>
      </c>
      <c r="E575" s="82">
        <v>87.9</v>
      </c>
      <c r="F575" s="82">
        <v>91.7</v>
      </c>
      <c r="G575" s="8">
        <f t="shared" si="32"/>
        <v>104.3230944254835</v>
      </c>
      <c r="H575" s="66"/>
      <c r="I575" s="82" t="s">
        <v>697</v>
      </c>
      <c r="J575" s="83"/>
    </row>
    <row r="576" spans="1:15" ht="60" hidden="1" x14ac:dyDescent="0.2">
      <c r="A576" s="78" t="s">
        <v>27</v>
      </c>
      <c r="B576" s="47" t="s">
        <v>704</v>
      </c>
      <c r="C576" s="83" t="s">
        <v>17</v>
      </c>
      <c r="D576" s="82">
        <v>49.1</v>
      </c>
      <c r="E576" s="82">
        <v>21.6</v>
      </c>
      <c r="F576" s="82">
        <v>29.1</v>
      </c>
      <c r="G576" s="8">
        <f t="shared" si="32"/>
        <v>134.7222222222222</v>
      </c>
      <c r="H576" s="66"/>
      <c r="I576" s="82" t="s">
        <v>697</v>
      </c>
      <c r="J576" s="83"/>
    </row>
    <row r="577" spans="1:15" hidden="1" x14ac:dyDescent="0.2">
      <c r="A577" s="78"/>
      <c r="B577" s="198" t="s">
        <v>798</v>
      </c>
      <c r="C577" s="198"/>
      <c r="D577" s="198"/>
      <c r="E577" s="198"/>
      <c r="F577" s="198"/>
      <c r="G577" s="198"/>
      <c r="H577" s="198"/>
      <c r="I577" s="198"/>
      <c r="J577" s="198"/>
    </row>
    <row r="578" spans="1:15" ht="67.5" hidden="1" x14ac:dyDescent="0.2">
      <c r="A578" s="78" t="s">
        <v>4</v>
      </c>
      <c r="B578" s="47" t="s">
        <v>705</v>
      </c>
      <c r="C578" s="82" t="s">
        <v>17</v>
      </c>
      <c r="D578" s="82">
        <v>40.1</v>
      </c>
      <c r="E578" s="82">
        <v>65</v>
      </c>
      <c r="F578" s="82">
        <v>48.3</v>
      </c>
      <c r="G578" s="8">
        <f>F578/E578*100</f>
        <v>74.307692307692307</v>
      </c>
      <c r="H578" s="66"/>
      <c r="I578" s="13" t="s">
        <v>706</v>
      </c>
      <c r="J578" s="82"/>
    </row>
    <row r="579" spans="1:15" hidden="1" x14ac:dyDescent="0.2">
      <c r="A579" s="78"/>
      <c r="B579" s="198" t="s">
        <v>799</v>
      </c>
      <c r="C579" s="198"/>
      <c r="D579" s="198"/>
      <c r="E579" s="198"/>
      <c r="F579" s="198"/>
      <c r="G579" s="198"/>
      <c r="H579" s="198"/>
      <c r="I579" s="198"/>
      <c r="J579" s="198"/>
    </row>
    <row r="580" spans="1:15" ht="30" hidden="1" x14ac:dyDescent="0.2">
      <c r="A580" s="78" t="s">
        <v>4</v>
      </c>
      <c r="B580" s="47" t="s">
        <v>707</v>
      </c>
      <c r="C580" s="82" t="s">
        <v>17</v>
      </c>
      <c r="D580" s="82">
        <v>100</v>
      </c>
      <c r="E580" s="82">
        <v>87.5</v>
      </c>
      <c r="F580" s="82">
        <v>85.7</v>
      </c>
      <c r="G580" s="82">
        <v>102.1</v>
      </c>
      <c r="H580" s="61"/>
      <c r="I580" s="82" t="s">
        <v>697</v>
      </c>
      <c r="J580" s="82"/>
    </row>
    <row r="581" spans="1:15" ht="60" hidden="1" x14ac:dyDescent="0.2">
      <c r="A581" s="78" t="s">
        <v>3</v>
      </c>
      <c r="B581" s="47" t="s">
        <v>708</v>
      </c>
      <c r="C581" s="82" t="s">
        <v>17</v>
      </c>
      <c r="D581" s="82">
        <v>100</v>
      </c>
      <c r="E581" s="82">
        <v>92.7</v>
      </c>
      <c r="F581" s="82">
        <v>100</v>
      </c>
      <c r="G581" s="82">
        <v>107.9</v>
      </c>
      <c r="H581" s="61"/>
      <c r="I581" s="82" t="s">
        <v>697</v>
      </c>
      <c r="J581" s="82"/>
    </row>
    <row r="582" spans="1:15" ht="30" hidden="1" x14ac:dyDescent="0.2">
      <c r="A582" s="78" t="s">
        <v>9</v>
      </c>
      <c r="B582" s="47" t="s">
        <v>709</v>
      </c>
      <c r="C582" s="82" t="s">
        <v>17</v>
      </c>
      <c r="D582" s="82">
        <v>0</v>
      </c>
      <c r="E582" s="82">
        <v>3.4</v>
      </c>
      <c r="F582" s="82">
        <v>0</v>
      </c>
      <c r="G582" s="82">
        <v>100</v>
      </c>
      <c r="H582" s="61"/>
      <c r="I582" s="82" t="s">
        <v>697</v>
      </c>
      <c r="J582" s="82"/>
    </row>
    <row r="583" spans="1:15" ht="45" hidden="1" x14ac:dyDescent="0.2">
      <c r="A583" s="78" t="s">
        <v>27</v>
      </c>
      <c r="B583" s="47" t="s">
        <v>710</v>
      </c>
      <c r="C583" s="82" t="s">
        <v>17</v>
      </c>
      <c r="D583" s="82">
        <v>64</v>
      </c>
      <c r="E583" s="82">
        <v>19.899999999999999</v>
      </c>
      <c r="F583" s="82">
        <v>87</v>
      </c>
      <c r="G583" s="8">
        <f>F583/E583*100</f>
        <v>437.18592964824126</v>
      </c>
      <c r="H583" s="66"/>
      <c r="I583" s="82" t="s">
        <v>697</v>
      </c>
      <c r="J583" s="82"/>
    </row>
    <row r="584" spans="1:15" x14ac:dyDescent="0.2">
      <c r="A584" s="49" t="s">
        <v>169</v>
      </c>
      <c r="B584" s="196" t="s">
        <v>711</v>
      </c>
      <c r="C584" s="196"/>
      <c r="D584" s="196"/>
      <c r="E584" s="196"/>
      <c r="F584" s="196"/>
      <c r="G584" s="196"/>
      <c r="H584" s="196"/>
      <c r="I584" s="196"/>
      <c r="J584" s="196"/>
      <c r="K584" s="55"/>
      <c r="L584" s="55"/>
      <c r="M584" s="55"/>
    </row>
    <row r="585" spans="1:15" s="89" customFormat="1" ht="63" customHeight="1" x14ac:dyDescent="0.2">
      <c r="A585" s="98" t="s">
        <v>4</v>
      </c>
      <c r="B585" s="3" t="s">
        <v>712</v>
      </c>
      <c r="C585" s="189" t="s">
        <v>17</v>
      </c>
      <c r="D585" s="189">
        <v>4.2</v>
      </c>
      <c r="E585" s="189">
        <v>4.3</v>
      </c>
      <c r="F585" s="189">
        <v>4.3</v>
      </c>
      <c r="G585" s="104">
        <v>100</v>
      </c>
      <c r="H585" s="104" t="s">
        <v>1121</v>
      </c>
      <c r="I585" s="189"/>
      <c r="J585" s="189" t="s">
        <v>1180</v>
      </c>
      <c r="K585" s="108"/>
      <c r="L585" s="108"/>
      <c r="M585" s="91"/>
      <c r="N585" s="91"/>
      <c r="O585" s="92"/>
    </row>
    <row r="586" spans="1:15" s="89" customFormat="1" ht="63.75" x14ac:dyDescent="0.2">
      <c r="A586" s="130">
        <v>2</v>
      </c>
      <c r="B586" s="3" t="s">
        <v>713</v>
      </c>
      <c r="C586" s="189" t="s">
        <v>17</v>
      </c>
      <c r="D586" s="189">
        <v>0.57999999999999996</v>
      </c>
      <c r="E586" s="189">
        <v>0.8</v>
      </c>
      <c r="F586" s="189">
        <v>0.7</v>
      </c>
      <c r="G586" s="104">
        <f>E586/F586*100</f>
        <v>114.28571428571431</v>
      </c>
      <c r="H586" s="104" t="s">
        <v>1122</v>
      </c>
      <c r="I586" s="5"/>
      <c r="J586" s="189" t="s">
        <v>1064</v>
      </c>
      <c r="K586" s="108"/>
      <c r="L586" s="108"/>
      <c r="M586" s="91"/>
      <c r="N586" s="91"/>
      <c r="O586" s="92"/>
    </row>
    <row r="587" spans="1:15" s="89" customFormat="1" ht="27" customHeight="1" x14ac:dyDescent="0.2">
      <c r="A587" s="98">
        <v>3</v>
      </c>
      <c r="B587" s="3" t="s">
        <v>714</v>
      </c>
      <c r="C587" s="189" t="s">
        <v>8</v>
      </c>
      <c r="D587" s="104">
        <v>0.3</v>
      </c>
      <c r="E587" s="104">
        <v>0.8</v>
      </c>
      <c r="F587" s="104">
        <v>0.7</v>
      </c>
      <c r="G587" s="104">
        <f>E587/F587*100</f>
        <v>114.28571428571431</v>
      </c>
      <c r="H587" s="104">
        <f>D587/F587*100</f>
        <v>42.857142857142861</v>
      </c>
      <c r="I587" s="5"/>
      <c r="J587" s="189" t="s">
        <v>1155</v>
      </c>
      <c r="K587" s="108"/>
      <c r="L587" s="108"/>
      <c r="M587" s="108"/>
      <c r="N587" s="91"/>
      <c r="O587" s="92"/>
    </row>
    <row r="588" spans="1:15" s="89" customFormat="1" ht="38.25" x14ac:dyDescent="0.2">
      <c r="A588" s="130">
        <v>4</v>
      </c>
      <c r="B588" s="3" t="s">
        <v>715</v>
      </c>
      <c r="C588" s="189" t="s">
        <v>8</v>
      </c>
      <c r="D588" s="189">
        <v>8</v>
      </c>
      <c r="E588" s="189">
        <v>10</v>
      </c>
      <c r="F588" s="189">
        <v>9</v>
      </c>
      <c r="G588" s="104">
        <f>E588/F588*100</f>
        <v>111.11111111111111</v>
      </c>
      <c r="H588" s="104">
        <f>D588/F588*100</f>
        <v>88.888888888888886</v>
      </c>
      <c r="I588" s="5"/>
      <c r="J588" s="189"/>
      <c r="K588" s="108"/>
      <c r="L588" s="108"/>
      <c r="M588" s="108"/>
      <c r="N588" s="91"/>
      <c r="O588" s="92"/>
    </row>
    <row r="589" spans="1:15" s="89" customFormat="1" ht="51" x14ac:dyDescent="0.2">
      <c r="A589" s="98">
        <v>5</v>
      </c>
      <c r="B589" s="3" t="s">
        <v>716</v>
      </c>
      <c r="C589" s="189" t="s">
        <v>17</v>
      </c>
      <c r="D589" s="189">
        <v>76.099999999999994</v>
      </c>
      <c r="E589" s="189">
        <v>71</v>
      </c>
      <c r="F589" s="189">
        <v>71.099999999999994</v>
      </c>
      <c r="G589" s="104">
        <f>F589/E589*100</f>
        <v>100.14084507042253</v>
      </c>
      <c r="H589" s="104" t="s">
        <v>1123</v>
      </c>
      <c r="I589" s="5"/>
      <c r="J589" s="189" t="s">
        <v>1063</v>
      </c>
      <c r="K589" s="108"/>
      <c r="L589" s="108"/>
      <c r="M589" s="91"/>
      <c r="N589" s="91"/>
      <c r="O589" s="92"/>
    </row>
    <row r="590" spans="1:15" s="89" customFormat="1" ht="65.25" customHeight="1" x14ac:dyDescent="0.2">
      <c r="A590" s="130">
        <v>6</v>
      </c>
      <c r="B590" s="3" t="s">
        <v>717</v>
      </c>
      <c r="C590" s="189" t="s">
        <v>17</v>
      </c>
      <c r="D590" s="189">
        <v>56.9</v>
      </c>
      <c r="E590" s="189">
        <v>49</v>
      </c>
      <c r="F590" s="189">
        <v>62.4</v>
      </c>
      <c r="G590" s="104">
        <f>F590/E590*100</f>
        <v>127.3469387755102</v>
      </c>
      <c r="H590" s="104" t="s">
        <v>1124</v>
      </c>
      <c r="I590" s="5"/>
      <c r="J590" s="189" t="s">
        <v>1062</v>
      </c>
      <c r="K590" s="108"/>
      <c r="L590" s="108"/>
      <c r="M590" s="91"/>
      <c r="N590" s="91"/>
      <c r="O590" s="92"/>
    </row>
    <row r="591" spans="1:15" s="89" customFormat="1" ht="51.75" customHeight="1" x14ac:dyDescent="0.2">
      <c r="A591" s="98">
        <v>7</v>
      </c>
      <c r="B591" s="3" t="s">
        <v>718</v>
      </c>
      <c r="C591" s="4" t="s">
        <v>8</v>
      </c>
      <c r="D591" s="4">
        <v>110</v>
      </c>
      <c r="E591" s="4">
        <v>106</v>
      </c>
      <c r="F591" s="4">
        <v>108</v>
      </c>
      <c r="G591" s="104">
        <f>F591/E591*100</f>
        <v>101.88679245283019</v>
      </c>
      <c r="H591" s="104">
        <f>F591/D591*100</f>
        <v>98.181818181818187</v>
      </c>
      <c r="I591" s="5"/>
      <c r="J591" s="4" t="s">
        <v>1154</v>
      </c>
      <c r="K591" s="108"/>
      <c r="L591" s="108"/>
      <c r="M591" s="91"/>
      <c r="N591" s="91"/>
      <c r="O591" s="92"/>
    </row>
    <row r="592" spans="1:15" s="89" customFormat="1" ht="63.75" x14ac:dyDescent="0.2">
      <c r="A592" s="130">
        <v>8</v>
      </c>
      <c r="B592" s="3" t="s">
        <v>719</v>
      </c>
      <c r="C592" s="4" t="s">
        <v>17</v>
      </c>
      <c r="D592" s="4">
        <v>2.5</v>
      </c>
      <c r="E592" s="4">
        <v>4</v>
      </c>
      <c r="F592" s="4">
        <v>1.7</v>
      </c>
      <c r="G592" s="104">
        <f>E592/F592*100</f>
        <v>235.29411764705884</v>
      </c>
      <c r="H592" s="104" t="s">
        <v>1125</v>
      </c>
      <c r="I592" s="5"/>
      <c r="J592" s="4"/>
      <c r="K592" s="108"/>
      <c r="L592" s="108"/>
      <c r="M592" s="91"/>
      <c r="N592" s="91"/>
      <c r="O592" s="92"/>
    </row>
    <row r="593" spans="1:15" s="89" customFormat="1" ht="54" customHeight="1" x14ac:dyDescent="0.2">
      <c r="A593" s="98">
        <v>9</v>
      </c>
      <c r="B593" s="3" t="s">
        <v>720</v>
      </c>
      <c r="C593" s="4" t="s">
        <v>17</v>
      </c>
      <c r="D593" s="4">
        <v>0</v>
      </c>
      <c r="E593" s="4">
        <v>26</v>
      </c>
      <c r="F593" s="4">
        <v>50</v>
      </c>
      <c r="G593" s="104">
        <v>52</v>
      </c>
      <c r="H593" s="104"/>
      <c r="I593" s="189" t="s">
        <v>1181</v>
      </c>
      <c r="J593" s="4"/>
      <c r="K593" s="108"/>
      <c r="L593" s="108"/>
      <c r="M593" s="91"/>
      <c r="N593" s="91"/>
      <c r="O593" s="92"/>
    </row>
    <row r="594" spans="1:15" s="89" customFormat="1" ht="63.75" x14ac:dyDescent="0.2">
      <c r="A594" s="130">
        <v>10</v>
      </c>
      <c r="B594" s="3" t="s">
        <v>721</v>
      </c>
      <c r="C594" s="4" t="s">
        <v>17</v>
      </c>
      <c r="D594" s="4">
        <v>0.68</v>
      </c>
      <c r="E594" s="4">
        <v>0.68</v>
      </c>
      <c r="F594" s="4">
        <v>0.69</v>
      </c>
      <c r="G594" s="104">
        <f>F594/E594*100</f>
        <v>101.47058823529412</v>
      </c>
      <c r="H594" s="104" t="s">
        <v>1126</v>
      </c>
      <c r="I594" s="5"/>
      <c r="J594" s="4" t="s">
        <v>1158</v>
      </c>
      <c r="K594" s="108"/>
      <c r="L594" s="91"/>
      <c r="M594" s="91"/>
      <c r="N594" s="91"/>
      <c r="O594" s="92"/>
    </row>
    <row r="595" spans="1:15" s="89" customFormat="1" ht="25.5" x14ac:dyDescent="0.2">
      <c r="A595" s="98">
        <v>11</v>
      </c>
      <c r="B595" s="3" t="s">
        <v>998</v>
      </c>
      <c r="C595" s="4" t="s">
        <v>677</v>
      </c>
      <c r="D595" s="4">
        <v>1.5</v>
      </c>
      <c r="E595" s="4">
        <v>2.1</v>
      </c>
      <c r="F595" s="4">
        <v>1.5</v>
      </c>
      <c r="G595" s="104">
        <f>E595/F595*100</f>
        <v>140</v>
      </c>
      <c r="H595" s="104" t="s">
        <v>1088</v>
      </c>
      <c r="I595" s="5"/>
      <c r="J595" s="4"/>
      <c r="K595" s="108"/>
      <c r="L595" s="91"/>
      <c r="M595" s="91"/>
      <c r="N595" s="91"/>
      <c r="O595" s="92"/>
    </row>
    <row r="596" spans="1:15" s="89" customFormat="1" ht="63.75" x14ac:dyDescent="0.2">
      <c r="A596" s="130">
        <v>12</v>
      </c>
      <c r="B596" s="3" t="s">
        <v>999</v>
      </c>
      <c r="C596" s="4" t="s">
        <v>17</v>
      </c>
      <c r="D596" s="4" t="s">
        <v>1000</v>
      </c>
      <c r="E596" s="4">
        <v>90</v>
      </c>
      <c r="F596" s="4">
        <v>100</v>
      </c>
      <c r="G596" s="104">
        <f>F596/E596*100</f>
        <v>111.11111111111111</v>
      </c>
      <c r="H596" s="104" t="s">
        <v>13</v>
      </c>
      <c r="I596" s="5"/>
      <c r="J596" s="4"/>
      <c r="K596" s="108"/>
      <c r="L596" s="91"/>
      <c r="M596" s="91"/>
      <c r="N596" s="91"/>
      <c r="O596" s="92"/>
    </row>
    <row r="597" spans="1:15" ht="27" customHeight="1" x14ac:dyDescent="0.2">
      <c r="A597" s="81">
        <v>19</v>
      </c>
      <c r="B597" s="230" t="s">
        <v>722</v>
      </c>
      <c r="C597" s="230"/>
      <c r="D597" s="230"/>
      <c r="E597" s="230"/>
      <c r="F597" s="230"/>
      <c r="G597" s="230"/>
      <c r="H597" s="230"/>
      <c r="I597" s="230"/>
      <c r="J597" s="230"/>
      <c r="K597" s="55"/>
    </row>
    <row r="598" spans="1:15" s="89" customFormat="1" ht="54" customHeight="1" x14ac:dyDescent="0.2">
      <c r="A598" s="98">
        <v>1</v>
      </c>
      <c r="B598" s="3" t="s">
        <v>723</v>
      </c>
      <c r="C598" s="4" t="s">
        <v>17</v>
      </c>
      <c r="D598" s="193">
        <v>34</v>
      </c>
      <c r="E598" s="193">
        <v>40</v>
      </c>
      <c r="F598" s="192">
        <v>40.4</v>
      </c>
      <c r="G598" s="8">
        <f>F598/E598*100</f>
        <v>101</v>
      </c>
      <c r="H598" s="17" t="s">
        <v>1242</v>
      </c>
      <c r="I598" s="192"/>
      <c r="J598" s="192" t="s">
        <v>1243</v>
      </c>
      <c r="K598" s="108"/>
      <c r="L598" s="91"/>
      <c r="M598" s="91"/>
      <c r="N598" s="91"/>
      <c r="O598" s="92"/>
    </row>
    <row r="599" spans="1:15" s="89" customFormat="1" ht="81" customHeight="1" x14ac:dyDescent="0.2">
      <c r="A599" s="98" t="s">
        <v>3</v>
      </c>
      <c r="B599" s="3" t="s">
        <v>724</v>
      </c>
      <c r="C599" s="4" t="s">
        <v>17</v>
      </c>
      <c r="D599" s="5">
        <v>78.7</v>
      </c>
      <c r="E599" s="5">
        <v>70</v>
      </c>
      <c r="F599" s="5">
        <v>79</v>
      </c>
      <c r="G599" s="103">
        <f>F599/E599*100</f>
        <v>112.85714285714286</v>
      </c>
      <c r="H599" s="104" t="s">
        <v>1078</v>
      </c>
      <c r="I599" s="114" t="s">
        <v>1001</v>
      </c>
      <c r="J599" s="189" t="s">
        <v>1204</v>
      </c>
      <c r="K599" s="108"/>
      <c r="L599" s="91"/>
      <c r="M599" s="91"/>
      <c r="N599" s="91"/>
      <c r="O599" s="92"/>
    </row>
    <row r="600" spans="1:15" s="89" customFormat="1" ht="104.25" customHeight="1" x14ac:dyDescent="0.2">
      <c r="A600" s="98" t="s">
        <v>9</v>
      </c>
      <c r="B600" s="3" t="s">
        <v>726</v>
      </c>
      <c r="C600" s="4" t="s">
        <v>17</v>
      </c>
      <c r="D600" s="5">
        <v>83.9</v>
      </c>
      <c r="E600" s="5">
        <v>70</v>
      </c>
      <c r="F600" s="4">
        <v>83</v>
      </c>
      <c r="G600" s="103">
        <f t="shared" ref="G600:G601" si="33">F600/E600*100</f>
        <v>118.57142857142857</v>
      </c>
      <c r="H600" s="104" t="s">
        <v>1127</v>
      </c>
      <c r="I600" s="189" t="s">
        <v>1156</v>
      </c>
      <c r="J600" s="189" t="s">
        <v>1002</v>
      </c>
      <c r="K600" s="108"/>
      <c r="L600" s="91"/>
      <c r="M600" s="91"/>
      <c r="N600" s="91"/>
      <c r="O600" s="92"/>
    </row>
    <row r="601" spans="1:15" s="89" customFormat="1" ht="102" customHeight="1" x14ac:dyDescent="0.2">
      <c r="A601" s="98" t="s">
        <v>27</v>
      </c>
      <c r="B601" s="3" t="s">
        <v>727</v>
      </c>
      <c r="C601" s="4" t="s">
        <v>17</v>
      </c>
      <c r="D601" s="4">
        <v>51.97</v>
      </c>
      <c r="E601" s="4">
        <v>90</v>
      </c>
      <c r="F601" s="4">
        <v>98.65</v>
      </c>
      <c r="G601" s="103">
        <f t="shared" si="33"/>
        <v>109.61111111111113</v>
      </c>
      <c r="H601" s="104" t="s">
        <v>1128</v>
      </c>
      <c r="I601" s="4" t="s">
        <v>728</v>
      </c>
      <c r="J601" s="4" t="s">
        <v>1003</v>
      </c>
      <c r="K601" s="108"/>
      <c r="L601" s="91"/>
      <c r="M601" s="91"/>
      <c r="N601" s="91"/>
      <c r="O601" s="92"/>
    </row>
    <row r="602" spans="1:15" s="89" customFormat="1" ht="103.5" customHeight="1" x14ac:dyDescent="0.2">
      <c r="A602" s="98" t="s">
        <v>28</v>
      </c>
      <c r="B602" s="3" t="s">
        <v>729</v>
      </c>
      <c r="C602" s="4" t="s">
        <v>730</v>
      </c>
      <c r="D602" s="5">
        <v>6.28</v>
      </c>
      <c r="E602" s="5">
        <v>15</v>
      </c>
      <c r="F602" s="4">
        <v>7.19</v>
      </c>
      <c r="G602" s="103">
        <f>E602/F602*100</f>
        <v>208.62308762169678</v>
      </c>
      <c r="H602" s="104" t="s">
        <v>1129</v>
      </c>
      <c r="I602" s="4" t="s">
        <v>1157</v>
      </c>
      <c r="J602" s="4" t="s">
        <v>1004</v>
      </c>
      <c r="K602" s="108"/>
      <c r="L602" s="91"/>
      <c r="M602" s="91"/>
      <c r="N602" s="91"/>
      <c r="O602" s="92"/>
    </row>
    <row r="603" spans="1:15" hidden="1" x14ac:dyDescent="0.2">
      <c r="A603" s="194" t="s">
        <v>731</v>
      </c>
      <c r="B603" s="194"/>
      <c r="C603" s="194"/>
      <c r="D603" s="194"/>
      <c r="E603" s="194"/>
      <c r="F603" s="194"/>
      <c r="G603" s="194"/>
      <c r="H603" s="194"/>
      <c r="I603" s="194"/>
      <c r="J603" s="194"/>
    </row>
    <row r="604" spans="1:15" ht="102" hidden="1" x14ac:dyDescent="0.2">
      <c r="A604" s="78" t="s">
        <v>4</v>
      </c>
      <c r="B604" s="87" t="s">
        <v>732</v>
      </c>
      <c r="C604" s="83" t="s">
        <v>17</v>
      </c>
      <c r="D604" s="82">
        <v>20</v>
      </c>
      <c r="E604" s="82">
        <v>50</v>
      </c>
      <c r="F604" s="82">
        <v>50</v>
      </c>
      <c r="G604" s="82">
        <v>100</v>
      </c>
      <c r="H604" s="61"/>
      <c r="I604" s="83" t="s">
        <v>733</v>
      </c>
      <c r="J604" s="83" t="s">
        <v>403</v>
      </c>
    </row>
    <row r="605" spans="1:15" ht="38.25" hidden="1" x14ac:dyDescent="0.2">
      <c r="A605" s="78" t="s">
        <v>3</v>
      </c>
      <c r="B605" s="87" t="s">
        <v>734</v>
      </c>
      <c r="C605" s="83" t="s">
        <v>312</v>
      </c>
      <c r="D605" s="82">
        <v>30</v>
      </c>
      <c r="E605" s="82">
        <v>100</v>
      </c>
      <c r="F605" s="82">
        <v>170</v>
      </c>
      <c r="G605" s="82">
        <f>F605/E605*100</f>
        <v>170</v>
      </c>
      <c r="H605" s="61"/>
      <c r="I605" s="83" t="s">
        <v>735</v>
      </c>
      <c r="J605" s="83" t="s">
        <v>403</v>
      </c>
    </row>
    <row r="606" spans="1:15" ht="63.75" hidden="1" x14ac:dyDescent="0.2">
      <c r="A606" s="78" t="s">
        <v>9</v>
      </c>
      <c r="B606" s="87" t="s">
        <v>736</v>
      </c>
      <c r="C606" s="83" t="s">
        <v>17</v>
      </c>
      <c r="D606" s="82">
        <v>21</v>
      </c>
      <c r="E606" s="82">
        <v>27</v>
      </c>
      <c r="F606" s="82">
        <v>65.7</v>
      </c>
      <c r="G606" s="82">
        <f>F606/E606*100</f>
        <v>243.33333333333337</v>
      </c>
      <c r="H606" s="61"/>
      <c r="I606" s="83" t="s">
        <v>737</v>
      </c>
      <c r="J606" s="83" t="s">
        <v>738</v>
      </c>
    </row>
    <row r="607" spans="1:15" ht="51" hidden="1" x14ac:dyDescent="0.2">
      <c r="A607" s="78" t="s">
        <v>27</v>
      </c>
      <c r="B607" s="87" t="s">
        <v>739</v>
      </c>
      <c r="C607" s="83" t="s">
        <v>17</v>
      </c>
      <c r="D607" s="82">
        <v>100</v>
      </c>
      <c r="E607" s="82">
        <v>100</v>
      </c>
      <c r="F607" s="82">
        <v>100</v>
      </c>
      <c r="G607" s="82">
        <v>100</v>
      </c>
      <c r="H607" s="61"/>
      <c r="I607" s="82" t="s">
        <v>13</v>
      </c>
      <c r="J607" s="83" t="s">
        <v>725</v>
      </c>
    </row>
    <row r="608" spans="1:15" hidden="1" x14ac:dyDescent="0.2">
      <c r="A608" s="78"/>
      <c r="B608" s="194" t="s">
        <v>740</v>
      </c>
      <c r="C608" s="194"/>
      <c r="D608" s="194"/>
      <c r="E608" s="194"/>
      <c r="F608" s="194"/>
      <c r="G608" s="194"/>
      <c r="H608" s="194"/>
      <c r="I608" s="194"/>
      <c r="J608" s="194"/>
    </row>
    <row r="609" spans="1:15" ht="102" hidden="1" x14ac:dyDescent="0.2">
      <c r="A609" s="78" t="s">
        <v>4</v>
      </c>
      <c r="B609" s="87" t="s">
        <v>741</v>
      </c>
      <c r="C609" s="83" t="s">
        <v>369</v>
      </c>
      <c r="D609" s="83">
        <v>10000</v>
      </c>
      <c r="E609" s="83">
        <v>10000</v>
      </c>
      <c r="F609" s="83">
        <v>15522</v>
      </c>
      <c r="G609" s="48">
        <v>1.5522</v>
      </c>
      <c r="H609" s="72"/>
      <c r="I609" s="83" t="s">
        <v>742</v>
      </c>
      <c r="J609" s="83" t="s">
        <v>403</v>
      </c>
    </row>
    <row r="610" spans="1:15" ht="114.75" hidden="1" x14ac:dyDescent="0.2">
      <c r="A610" s="78" t="s">
        <v>3</v>
      </c>
      <c r="B610" s="87" t="s">
        <v>743</v>
      </c>
      <c r="C610" s="83" t="s">
        <v>17</v>
      </c>
      <c r="D610" s="83">
        <v>40</v>
      </c>
      <c r="E610" s="83">
        <v>70</v>
      </c>
      <c r="F610" s="83">
        <v>67</v>
      </c>
      <c r="G610" s="48">
        <v>0.95714285714285718</v>
      </c>
      <c r="H610" s="72"/>
      <c r="I610" s="83" t="s">
        <v>744</v>
      </c>
      <c r="J610" s="83" t="s">
        <v>745</v>
      </c>
    </row>
    <row r="611" spans="1:15" hidden="1" x14ac:dyDescent="0.2">
      <c r="A611" s="194" t="s">
        <v>746</v>
      </c>
      <c r="B611" s="194"/>
      <c r="C611" s="194"/>
      <c r="D611" s="194"/>
      <c r="E611" s="194"/>
      <c r="F611" s="194"/>
      <c r="G611" s="194"/>
      <c r="H611" s="194"/>
      <c r="I611" s="194"/>
      <c r="J611" s="80"/>
    </row>
    <row r="612" spans="1:15" ht="114.75" hidden="1" x14ac:dyDescent="0.2">
      <c r="A612" s="78" t="s">
        <v>4</v>
      </c>
      <c r="B612" s="87" t="s">
        <v>747</v>
      </c>
      <c r="C612" s="83" t="s">
        <v>748</v>
      </c>
      <c r="D612" s="83" t="s">
        <v>13</v>
      </c>
      <c r="E612" s="83">
        <v>2</v>
      </c>
      <c r="F612" s="83">
        <v>2</v>
      </c>
      <c r="G612" s="83">
        <v>100</v>
      </c>
      <c r="H612" s="71"/>
      <c r="I612" s="83" t="s">
        <v>749</v>
      </c>
      <c r="J612" s="83" t="s">
        <v>750</v>
      </c>
    </row>
    <row r="613" spans="1:15" ht="25.5" hidden="1" x14ac:dyDescent="0.2">
      <c r="A613" s="78" t="s">
        <v>3</v>
      </c>
      <c r="B613" s="87" t="s">
        <v>751</v>
      </c>
      <c r="C613" s="83" t="s">
        <v>748</v>
      </c>
      <c r="D613" s="83">
        <v>2</v>
      </c>
      <c r="E613" s="83">
        <v>2</v>
      </c>
      <c r="F613" s="83">
        <v>2</v>
      </c>
      <c r="G613" s="83">
        <v>100</v>
      </c>
      <c r="H613" s="71"/>
      <c r="I613" s="83" t="s">
        <v>752</v>
      </c>
      <c r="J613" s="83"/>
    </row>
    <row r="614" spans="1:15" ht="25.5" hidden="1" x14ac:dyDescent="0.2">
      <c r="A614" s="78" t="s">
        <v>9</v>
      </c>
      <c r="B614" s="87" t="s">
        <v>753</v>
      </c>
      <c r="C614" s="83" t="s">
        <v>17</v>
      </c>
      <c r="D614" s="83">
        <v>90</v>
      </c>
      <c r="E614" s="83">
        <v>100</v>
      </c>
      <c r="F614" s="83">
        <v>100</v>
      </c>
      <c r="G614" s="83">
        <v>100</v>
      </c>
      <c r="H614" s="71"/>
      <c r="I614" s="83" t="s">
        <v>754</v>
      </c>
      <c r="J614" s="83"/>
    </row>
    <row r="615" spans="1:15" ht="25.5" hidden="1" x14ac:dyDescent="0.2">
      <c r="A615" s="78" t="s">
        <v>27</v>
      </c>
      <c r="B615" s="87" t="s">
        <v>755</v>
      </c>
      <c r="C615" s="83" t="s">
        <v>17</v>
      </c>
      <c r="D615" s="83">
        <v>85</v>
      </c>
      <c r="E615" s="83">
        <v>100</v>
      </c>
      <c r="F615" s="83">
        <v>100</v>
      </c>
      <c r="G615" s="83">
        <v>100</v>
      </c>
      <c r="H615" s="71"/>
      <c r="I615" s="83" t="s">
        <v>754</v>
      </c>
      <c r="J615" s="83"/>
    </row>
    <row r="616" spans="1:15" ht="38.25" hidden="1" x14ac:dyDescent="0.2">
      <c r="A616" s="78" t="s">
        <v>28</v>
      </c>
      <c r="B616" s="87" t="s">
        <v>756</v>
      </c>
      <c r="C616" s="83" t="s">
        <v>17</v>
      </c>
      <c r="D616" s="83">
        <v>75</v>
      </c>
      <c r="E616" s="83">
        <v>95</v>
      </c>
      <c r="F616" s="83">
        <v>80</v>
      </c>
      <c r="G616" s="17">
        <v>84.210526315789465</v>
      </c>
      <c r="H616" s="68"/>
      <c r="I616" s="83" t="s">
        <v>757</v>
      </c>
      <c r="J616" s="83"/>
    </row>
    <row r="617" spans="1:15" ht="25.5" hidden="1" x14ac:dyDescent="0.2">
      <c r="A617" s="78" t="s">
        <v>29</v>
      </c>
      <c r="B617" s="87" t="s">
        <v>758</v>
      </c>
      <c r="C617" s="83" t="s">
        <v>17</v>
      </c>
      <c r="D617" s="83">
        <v>21</v>
      </c>
      <c r="E617" s="83">
        <v>24</v>
      </c>
      <c r="F617" s="83">
        <v>25</v>
      </c>
      <c r="G617" s="83">
        <v>104.16666666666667</v>
      </c>
      <c r="H617" s="71"/>
      <c r="I617" s="83"/>
      <c r="J617" s="83"/>
    </row>
    <row r="618" spans="1:15" ht="16.5" customHeight="1" x14ac:dyDescent="0.2">
      <c r="A618" s="49" t="s">
        <v>173</v>
      </c>
      <c r="B618" s="207" t="s">
        <v>855</v>
      </c>
      <c r="C618" s="196"/>
      <c r="D618" s="196"/>
      <c r="E618" s="196"/>
      <c r="F618" s="196"/>
      <c r="G618" s="196"/>
      <c r="H618" s="196"/>
      <c r="I618" s="196"/>
      <c r="J618" s="196"/>
      <c r="K618" s="55"/>
      <c r="L618" s="55"/>
      <c r="M618" s="55"/>
    </row>
    <row r="619" spans="1:15" s="89" customFormat="1" ht="51" x14ac:dyDescent="0.2">
      <c r="A619" s="98" t="s">
        <v>4</v>
      </c>
      <c r="B619" s="3" t="s">
        <v>759</v>
      </c>
      <c r="C619" s="4" t="s">
        <v>760</v>
      </c>
      <c r="D619" s="5" t="s">
        <v>1005</v>
      </c>
      <c r="E619" s="5">
        <v>323.2</v>
      </c>
      <c r="F619" s="5">
        <v>323.2</v>
      </c>
      <c r="G619" s="103">
        <v>100</v>
      </c>
      <c r="H619" s="4">
        <f>F619/D619*100</f>
        <v>1616</v>
      </c>
      <c r="I619" s="5"/>
      <c r="J619" s="5"/>
      <c r="K619" s="108"/>
      <c r="L619" s="108"/>
      <c r="M619" s="108"/>
      <c r="N619" s="91"/>
      <c r="O619" s="92"/>
    </row>
    <row r="620" spans="1:15" s="89" customFormat="1" ht="81.75" customHeight="1" x14ac:dyDescent="0.2">
      <c r="A620" s="98" t="s">
        <v>9</v>
      </c>
      <c r="B620" s="3" t="s">
        <v>1006</v>
      </c>
      <c r="C620" s="4" t="s">
        <v>17</v>
      </c>
      <c r="D620" s="4">
        <v>0.7</v>
      </c>
      <c r="E620" s="4">
        <v>0.7</v>
      </c>
      <c r="F620" s="5">
        <v>0.7</v>
      </c>
      <c r="G620" s="103">
        <v>100</v>
      </c>
      <c r="H620" s="4" t="s">
        <v>1088</v>
      </c>
      <c r="I620" s="5"/>
      <c r="J620" s="4" t="s">
        <v>1164</v>
      </c>
      <c r="K620" s="108"/>
      <c r="L620" s="108"/>
      <c r="M620" s="108"/>
      <c r="N620" s="91"/>
      <c r="O620" s="92"/>
    </row>
    <row r="621" spans="1:15" s="89" customFormat="1" ht="40.5" customHeight="1" x14ac:dyDescent="0.2">
      <c r="A621" s="98" t="s">
        <v>27</v>
      </c>
      <c r="B621" s="3" t="s">
        <v>769</v>
      </c>
      <c r="C621" s="4" t="s">
        <v>17</v>
      </c>
      <c r="D621" s="4" t="s">
        <v>770</v>
      </c>
      <c r="E621" s="4" t="s">
        <v>1007</v>
      </c>
      <c r="F621" s="5">
        <v>0</v>
      </c>
      <c r="G621" s="103">
        <v>100</v>
      </c>
      <c r="H621" s="4" t="s">
        <v>13</v>
      </c>
      <c r="I621" s="4" t="s">
        <v>1065</v>
      </c>
      <c r="J621" s="4"/>
      <c r="K621" s="108"/>
      <c r="L621" s="108"/>
      <c r="M621" s="108"/>
      <c r="N621" s="91"/>
      <c r="O621" s="92"/>
    </row>
    <row r="622" spans="1:15" hidden="1" x14ac:dyDescent="0.2">
      <c r="A622" s="78"/>
      <c r="B622" s="195" t="s">
        <v>793</v>
      </c>
      <c r="C622" s="195"/>
      <c r="D622" s="195"/>
      <c r="E622" s="195"/>
      <c r="F622" s="195"/>
      <c r="G622" s="195"/>
      <c r="H622" s="195"/>
      <c r="I622" s="195"/>
      <c r="J622" s="195"/>
      <c r="K622" s="54"/>
      <c r="L622" s="54"/>
      <c r="M622" s="54"/>
    </row>
    <row r="623" spans="1:15" ht="25.5" hidden="1" x14ac:dyDescent="0.2">
      <c r="A623" s="78" t="s">
        <v>4</v>
      </c>
      <c r="B623" s="87" t="s">
        <v>762</v>
      </c>
      <c r="C623" s="83" t="s">
        <v>760</v>
      </c>
      <c r="D623" s="82">
        <v>0</v>
      </c>
      <c r="E623" s="82">
        <v>10</v>
      </c>
      <c r="F623" s="82">
        <v>20</v>
      </c>
      <c r="G623" s="82">
        <v>200</v>
      </c>
      <c r="H623" s="61"/>
      <c r="I623" s="82"/>
      <c r="J623" s="83"/>
      <c r="K623" s="54"/>
      <c r="L623" s="54"/>
      <c r="M623" s="54"/>
    </row>
    <row r="624" spans="1:15" ht="56.25" hidden="1" x14ac:dyDescent="0.2">
      <c r="A624" s="78" t="s">
        <v>3</v>
      </c>
      <c r="B624" s="87" t="s">
        <v>763</v>
      </c>
      <c r="C624" s="83" t="s">
        <v>760</v>
      </c>
      <c r="D624" s="82">
        <v>0</v>
      </c>
      <c r="E624" s="82">
        <v>10</v>
      </c>
      <c r="F624" s="82">
        <v>0</v>
      </c>
      <c r="G624" s="82">
        <v>0</v>
      </c>
      <c r="H624" s="61"/>
      <c r="I624" s="13" t="s">
        <v>764</v>
      </c>
      <c r="J624" s="83"/>
      <c r="K624" s="54"/>
      <c r="L624" s="54"/>
      <c r="M624" s="54"/>
    </row>
    <row r="625" spans="1:15" ht="123.75" hidden="1" customHeight="1" x14ac:dyDescent="0.2">
      <c r="A625" s="78" t="s">
        <v>9</v>
      </c>
      <c r="B625" s="87" t="s">
        <v>765</v>
      </c>
      <c r="C625" s="83" t="s">
        <v>789</v>
      </c>
      <c r="D625" s="82">
        <v>0.5</v>
      </c>
      <c r="E625" s="82">
        <v>2.5</v>
      </c>
      <c r="F625" s="82">
        <v>1.3</v>
      </c>
      <c r="G625" s="82">
        <v>52</v>
      </c>
      <c r="H625" s="61"/>
      <c r="I625" s="13" t="s">
        <v>761</v>
      </c>
      <c r="J625" s="83"/>
      <c r="K625" s="54"/>
      <c r="L625" s="54"/>
      <c r="M625" s="54"/>
    </row>
    <row r="626" spans="1:15" ht="76.5" hidden="1" x14ac:dyDescent="0.2">
      <c r="A626" s="78" t="s">
        <v>27</v>
      </c>
      <c r="B626" s="87" t="s">
        <v>766</v>
      </c>
      <c r="C626" s="83" t="s">
        <v>17</v>
      </c>
      <c r="D626" s="82">
        <v>69</v>
      </c>
      <c r="E626" s="82">
        <v>82</v>
      </c>
      <c r="F626" s="82">
        <v>82</v>
      </c>
      <c r="G626" s="82">
        <v>100</v>
      </c>
      <c r="H626" s="61"/>
      <c r="I626" s="83"/>
      <c r="J626" s="83"/>
    </row>
    <row r="627" spans="1:15" hidden="1" x14ac:dyDescent="0.2">
      <c r="A627" s="78"/>
      <c r="B627" s="195" t="s">
        <v>794</v>
      </c>
      <c r="C627" s="195"/>
      <c r="D627" s="195"/>
      <c r="E627" s="195"/>
      <c r="F627" s="195"/>
      <c r="G627" s="195"/>
      <c r="H627" s="195"/>
      <c r="I627" s="195"/>
      <c r="J627" s="195"/>
    </row>
    <row r="628" spans="1:15" ht="38.25" hidden="1" x14ac:dyDescent="0.2">
      <c r="A628" s="78" t="s">
        <v>4</v>
      </c>
      <c r="B628" s="87" t="s">
        <v>767</v>
      </c>
      <c r="C628" s="83" t="s">
        <v>227</v>
      </c>
      <c r="D628" s="82">
        <v>0</v>
      </c>
      <c r="E628" s="82">
        <v>0.3</v>
      </c>
      <c r="F628" s="82">
        <v>0.3</v>
      </c>
      <c r="G628" s="82">
        <v>100</v>
      </c>
      <c r="H628" s="61"/>
      <c r="I628" s="82"/>
      <c r="J628" s="83"/>
    </row>
    <row r="629" spans="1:15" ht="63.75" hidden="1" customHeight="1" x14ac:dyDescent="0.2">
      <c r="A629" s="78" t="s">
        <v>3</v>
      </c>
      <c r="B629" s="87" t="s">
        <v>768</v>
      </c>
      <c r="C629" s="83" t="s">
        <v>8</v>
      </c>
      <c r="D629" s="82">
        <v>2</v>
      </c>
      <c r="E629" s="82">
        <v>1</v>
      </c>
      <c r="F629" s="82">
        <v>1</v>
      </c>
      <c r="G629" s="82">
        <v>100</v>
      </c>
      <c r="H629" s="61"/>
      <c r="I629" s="82"/>
      <c r="J629" s="83"/>
    </row>
    <row r="630" spans="1:15" ht="38.25" hidden="1" x14ac:dyDescent="0.2">
      <c r="A630" s="78" t="s">
        <v>9</v>
      </c>
      <c r="B630" s="87" t="s">
        <v>769</v>
      </c>
      <c r="C630" s="83" t="s">
        <v>17</v>
      </c>
      <c r="D630" s="82">
        <v>0</v>
      </c>
      <c r="E630" s="83" t="s">
        <v>770</v>
      </c>
      <c r="F630" s="82">
        <v>0</v>
      </c>
      <c r="G630" s="82">
        <v>100</v>
      </c>
      <c r="H630" s="61"/>
      <c r="I630" s="82"/>
      <c r="J630" s="83"/>
    </row>
    <row r="631" spans="1:15" hidden="1" x14ac:dyDescent="0.2">
      <c r="A631" s="78"/>
      <c r="B631" s="195" t="s">
        <v>795</v>
      </c>
      <c r="C631" s="195"/>
      <c r="D631" s="195"/>
      <c r="E631" s="195"/>
      <c r="F631" s="195"/>
      <c r="G631" s="195"/>
      <c r="H631" s="195"/>
      <c r="I631" s="195"/>
      <c r="J631" s="195"/>
    </row>
    <row r="632" spans="1:15" ht="63.75" hidden="1" x14ac:dyDescent="0.2">
      <c r="A632" s="78" t="s">
        <v>4</v>
      </c>
      <c r="B632" s="87" t="s">
        <v>771</v>
      </c>
      <c r="C632" s="83" t="s">
        <v>17</v>
      </c>
      <c r="D632" s="82">
        <v>33.799999999999997</v>
      </c>
      <c r="E632" s="82">
        <v>0.6</v>
      </c>
      <c r="F632" s="82">
        <v>1.34</v>
      </c>
      <c r="G632" s="82">
        <v>223</v>
      </c>
      <c r="H632" s="61"/>
      <c r="I632" s="82"/>
      <c r="J632" s="83"/>
    </row>
    <row r="633" spans="1:15" ht="76.5" hidden="1" customHeight="1" x14ac:dyDescent="0.2">
      <c r="A633" s="78" t="s">
        <v>3</v>
      </c>
      <c r="B633" s="87" t="s">
        <v>772</v>
      </c>
      <c r="C633" s="83" t="s">
        <v>17</v>
      </c>
      <c r="D633" s="82">
        <v>4.5999999999999996</v>
      </c>
      <c r="E633" s="82">
        <v>6</v>
      </c>
      <c r="F633" s="82">
        <v>7.2</v>
      </c>
      <c r="G633" s="82">
        <v>120</v>
      </c>
      <c r="H633" s="61"/>
      <c r="I633" s="82"/>
      <c r="J633" s="83"/>
    </row>
    <row r="634" spans="1:15" x14ac:dyDescent="0.2">
      <c r="A634" s="49" t="s">
        <v>175</v>
      </c>
      <c r="B634" s="196" t="s">
        <v>773</v>
      </c>
      <c r="C634" s="196"/>
      <c r="D634" s="196"/>
      <c r="E634" s="196"/>
      <c r="F634" s="196"/>
      <c r="G634" s="196"/>
      <c r="H634" s="196"/>
      <c r="I634" s="196"/>
      <c r="J634" s="196"/>
      <c r="K634" s="55"/>
      <c r="L634" s="55"/>
      <c r="M634" s="55"/>
    </row>
    <row r="635" spans="1:15" s="89" customFormat="1" ht="55.5" customHeight="1" x14ac:dyDescent="0.2">
      <c r="A635" s="98">
        <v>1</v>
      </c>
      <c r="B635" s="115" t="s">
        <v>774</v>
      </c>
      <c r="C635" s="4" t="s">
        <v>17</v>
      </c>
      <c r="D635" s="5">
        <v>45</v>
      </c>
      <c r="E635" s="5">
        <v>55</v>
      </c>
      <c r="F635" s="5">
        <v>55.6</v>
      </c>
      <c r="G635" s="8">
        <f>F635/E635*100</f>
        <v>101.09090909090909</v>
      </c>
      <c r="H635" s="17" t="s">
        <v>1130</v>
      </c>
      <c r="I635" s="192" t="s">
        <v>1237</v>
      </c>
      <c r="J635" s="4"/>
      <c r="K635" s="108"/>
      <c r="L635" s="108"/>
      <c r="M635" s="91"/>
      <c r="N635" s="91"/>
      <c r="O635" s="92"/>
    </row>
    <row r="636" spans="1:15" s="89" customFormat="1" ht="107.25" customHeight="1" x14ac:dyDescent="0.2">
      <c r="A636" s="98" t="s">
        <v>185</v>
      </c>
      <c r="B636" s="105" t="s">
        <v>1008</v>
      </c>
      <c r="C636" s="4" t="s">
        <v>8</v>
      </c>
      <c r="D636" s="5"/>
      <c r="E636" s="5">
        <v>1</v>
      </c>
      <c r="F636" s="5">
        <v>1</v>
      </c>
      <c r="G636" s="103">
        <v>100</v>
      </c>
      <c r="H636" s="104" t="s">
        <v>13</v>
      </c>
      <c r="I636" s="4" t="s">
        <v>1012</v>
      </c>
      <c r="J636" s="4"/>
      <c r="K636" s="108"/>
      <c r="L636" s="108"/>
      <c r="M636" s="91"/>
      <c r="N636" s="91"/>
      <c r="O636" s="92"/>
    </row>
    <row r="637" spans="1:15" s="89" customFormat="1" ht="63.75" x14ac:dyDescent="0.2">
      <c r="A637" s="98" t="s">
        <v>188</v>
      </c>
      <c r="B637" s="131" t="s">
        <v>775</v>
      </c>
      <c r="C637" s="4" t="s">
        <v>17</v>
      </c>
      <c r="D637" s="5">
        <v>27.3</v>
      </c>
      <c r="E637" s="5">
        <v>35</v>
      </c>
      <c r="F637" s="5">
        <v>35</v>
      </c>
      <c r="G637" s="103">
        <v>100</v>
      </c>
      <c r="H637" s="104" t="s">
        <v>1131</v>
      </c>
      <c r="I637" s="4"/>
      <c r="J637" s="4"/>
      <c r="K637" s="108"/>
      <c r="L637" s="108"/>
      <c r="M637" s="91"/>
      <c r="N637" s="91"/>
      <c r="O637" s="92"/>
    </row>
    <row r="638" spans="1:15" s="89" customFormat="1" ht="102" x14ac:dyDescent="0.2">
      <c r="A638" s="98" t="s">
        <v>192</v>
      </c>
      <c r="B638" s="115" t="s">
        <v>790</v>
      </c>
      <c r="C638" s="4" t="s">
        <v>17</v>
      </c>
      <c r="D638" s="103">
        <v>48.8</v>
      </c>
      <c r="E638" s="124" t="s">
        <v>1009</v>
      </c>
      <c r="F638" s="124" t="s">
        <v>1009</v>
      </c>
      <c r="G638" s="103">
        <v>100</v>
      </c>
      <c r="H638" s="104" t="s">
        <v>1132</v>
      </c>
      <c r="I638" s="114"/>
      <c r="J638" s="189" t="s">
        <v>1184</v>
      </c>
      <c r="K638" s="108"/>
      <c r="L638" s="108"/>
      <c r="M638" s="91"/>
      <c r="N638" s="91"/>
      <c r="O638" s="92"/>
    </row>
    <row r="639" spans="1:15" s="89" customFormat="1" ht="79.5" customHeight="1" x14ac:dyDescent="0.2">
      <c r="A639" s="98" t="s">
        <v>193</v>
      </c>
      <c r="B639" s="105" t="s">
        <v>791</v>
      </c>
      <c r="C639" s="4" t="s">
        <v>17</v>
      </c>
      <c r="D639" s="5">
        <v>34.799999999999997</v>
      </c>
      <c r="E639" s="5">
        <v>35</v>
      </c>
      <c r="F639" s="5">
        <v>37</v>
      </c>
      <c r="G639" s="5">
        <v>105.7</v>
      </c>
      <c r="H639" s="104" t="s">
        <v>1133</v>
      </c>
      <c r="I639" s="4" t="s">
        <v>776</v>
      </c>
      <c r="J639" s="5"/>
      <c r="K639" s="108"/>
      <c r="L639" s="108"/>
      <c r="M639" s="91"/>
      <c r="N639" s="91"/>
      <c r="O639" s="92"/>
    </row>
    <row r="640" spans="1:15" s="89" customFormat="1" ht="63.75" x14ac:dyDescent="0.2">
      <c r="A640" s="98" t="s">
        <v>217</v>
      </c>
      <c r="B640" s="115" t="s">
        <v>792</v>
      </c>
      <c r="C640" s="4" t="s">
        <v>17</v>
      </c>
      <c r="D640" s="5">
        <v>11.7</v>
      </c>
      <c r="E640" s="5">
        <v>11.7</v>
      </c>
      <c r="F640" s="5">
        <v>12.1</v>
      </c>
      <c r="G640" s="5">
        <v>103.4</v>
      </c>
      <c r="H640" s="104" t="s">
        <v>1134</v>
      </c>
      <c r="I640" s="4" t="s">
        <v>777</v>
      </c>
      <c r="J640" s="5"/>
      <c r="K640" s="108"/>
      <c r="L640" s="108"/>
      <c r="M640" s="91"/>
      <c r="N640" s="91"/>
      <c r="O640" s="92"/>
    </row>
    <row r="641" spans="1:15" s="89" customFormat="1" ht="57.75" customHeight="1" x14ac:dyDescent="0.2">
      <c r="A641" s="98" t="s">
        <v>219</v>
      </c>
      <c r="B641" s="115" t="s">
        <v>778</v>
      </c>
      <c r="C641" s="4" t="s">
        <v>17</v>
      </c>
      <c r="D641" s="5">
        <v>12.8</v>
      </c>
      <c r="E641" s="5">
        <v>20</v>
      </c>
      <c r="F641" s="193">
        <v>20</v>
      </c>
      <c r="G641" s="193">
        <v>100</v>
      </c>
      <c r="H641" s="17" t="s">
        <v>1238</v>
      </c>
      <c r="I641" s="193"/>
      <c r="J641" s="5"/>
      <c r="K641" s="108"/>
      <c r="L641" s="108"/>
      <c r="M641" s="108"/>
      <c r="N641" s="91"/>
      <c r="O641" s="92"/>
    </row>
    <row r="642" spans="1:15" s="89" customFormat="1" ht="76.5" x14ac:dyDescent="0.2">
      <c r="A642" s="98" t="s">
        <v>221</v>
      </c>
      <c r="B642" s="115" t="s">
        <v>779</v>
      </c>
      <c r="C642" s="4" t="s">
        <v>17</v>
      </c>
      <c r="D642" s="5">
        <v>7</v>
      </c>
      <c r="E642" s="5">
        <v>10</v>
      </c>
      <c r="F642" s="193">
        <v>11.1</v>
      </c>
      <c r="G642" s="193">
        <v>111</v>
      </c>
      <c r="H642" s="17" t="s">
        <v>1135</v>
      </c>
      <c r="I642" s="192" t="s">
        <v>1239</v>
      </c>
      <c r="J642" s="5"/>
      <c r="K642" s="108"/>
      <c r="L642" s="108"/>
      <c r="M642" s="91"/>
      <c r="N642" s="91"/>
      <c r="O642" s="92"/>
    </row>
    <row r="643" spans="1:15" s="89" customFormat="1" ht="93.75" customHeight="1" x14ac:dyDescent="0.2">
      <c r="A643" s="98" t="s">
        <v>222</v>
      </c>
      <c r="B643" s="115" t="s">
        <v>780</v>
      </c>
      <c r="C643" s="4" t="s">
        <v>17</v>
      </c>
      <c r="D643" s="5">
        <v>42.8</v>
      </c>
      <c r="E643" s="5">
        <v>15</v>
      </c>
      <c r="F643" s="193">
        <v>65.3</v>
      </c>
      <c r="G643" s="193">
        <v>435.3</v>
      </c>
      <c r="H643" s="17" t="s">
        <v>1136</v>
      </c>
      <c r="I643" s="192" t="s">
        <v>1013</v>
      </c>
      <c r="J643" s="5"/>
      <c r="K643" s="108"/>
      <c r="L643" s="91"/>
      <c r="M643" s="91"/>
      <c r="N643" s="91"/>
      <c r="O643" s="92"/>
    </row>
    <row r="644" spans="1:15" s="89" customFormat="1" ht="63.75" x14ac:dyDescent="0.2">
      <c r="A644" s="98" t="s">
        <v>781</v>
      </c>
      <c r="B644" s="115" t="s">
        <v>1010</v>
      </c>
      <c r="C644" s="4" t="s">
        <v>17</v>
      </c>
      <c r="D644" s="5">
        <v>100</v>
      </c>
      <c r="E644" s="5">
        <v>93</v>
      </c>
      <c r="F644" s="5">
        <v>100</v>
      </c>
      <c r="G644" s="5">
        <v>107.5</v>
      </c>
      <c r="H644" s="104" t="s">
        <v>1088</v>
      </c>
      <c r="I644" s="4" t="s">
        <v>782</v>
      </c>
      <c r="J644" s="5"/>
      <c r="K644" s="108"/>
      <c r="L644" s="91"/>
      <c r="M644" s="91"/>
      <c r="N644" s="91"/>
      <c r="O644" s="92"/>
    </row>
    <row r="645" spans="1:15" s="89" customFormat="1" ht="110.25" customHeight="1" x14ac:dyDescent="0.2">
      <c r="A645" s="98" t="s">
        <v>783</v>
      </c>
      <c r="B645" s="115" t="s">
        <v>784</v>
      </c>
      <c r="C645" s="4" t="s">
        <v>17</v>
      </c>
      <c r="D645" s="5">
        <v>0.9</v>
      </c>
      <c r="E645" s="5">
        <v>0.6</v>
      </c>
      <c r="F645" s="5">
        <v>0</v>
      </c>
      <c r="G645" s="5">
        <v>0</v>
      </c>
      <c r="H645" s="104" t="s">
        <v>13</v>
      </c>
      <c r="I645" s="4" t="s">
        <v>1014</v>
      </c>
      <c r="J645" s="5"/>
      <c r="K645" s="108"/>
      <c r="L645" s="91"/>
      <c r="M645" s="91"/>
      <c r="N645" s="91"/>
      <c r="O645" s="92"/>
    </row>
    <row r="646" spans="1:15" s="89" customFormat="1" ht="66" customHeight="1" x14ac:dyDescent="0.2">
      <c r="A646" s="98" t="s">
        <v>785</v>
      </c>
      <c r="B646" s="115" t="s">
        <v>786</v>
      </c>
      <c r="C646" s="4" t="s">
        <v>17</v>
      </c>
      <c r="D646" s="5">
        <v>13.6</v>
      </c>
      <c r="E646" s="5">
        <v>18</v>
      </c>
      <c r="F646" s="5">
        <v>18</v>
      </c>
      <c r="G646" s="5">
        <v>100</v>
      </c>
      <c r="H646" s="104" t="s">
        <v>1137</v>
      </c>
      <c r="I646" s="4"/>
      <c r="J646" s="5"/>
      <c r="K646" s="108"/>
      <c r="L646" s="91"/>
      <c r="M646" s="91"/>
      <c r="N646" s="91"/>
      <c r="O646" s="92"/>
    </row>
    <row r="647" spans="1:15" s="89" customFormat="1" ht="51" x14ac:dyDescent="0.2">
      <c r="A647" s="98" t="s">
        <v>787</v>
      </c>
      <c r="B647" s="115" t="s">
        <v>788</v>
      </c>
      <c r="C647" s="4" t="s">
        <v>17</v>
      </c>
      <c r="D647" s="5">
        <v>45.9</v>
      </c>
      <c r="E647" s="114" t="s">
        <v>1011</v>
      </c>
      <c r="F647" s="103">
        <v>51</v>
      </c>
      <c r="G647" s="8">
        <v>102.8</v>
      </c>
      <c r="H647" s="104" t="s">
        <v>1099</v>
      </c>
      <c r="I647" s="4" t="s">
        <v>1015</v>
      </c>
      <c r="J647" s="5"/>
      <c r="K647" s="108"/>
      <c r="L647" s="91"/>
      <c r="M647" s="91"/>
      <c r="N647" s="91"/>
      <c r="O647" s="92"/>
    </row>
    <row r="648" spans="1:15" x14ac:dyDescent="0.2">
      <c r="A648" s="49" t="s">
        <v>177</v>
      </c>
      <c r="B648" s="196" t="s">
        <v>856</v>
      </c>
      <c r="C648" s="196"/>
      <c r="D648" s="196"/>
      <c r="E648" s="196"/>
      <c r="F648" s="196"/>
      <c r="G648" s="196"/>
      <c r="H648" s="196"/>
      <c r="I648" s="196"/>
      <c r="J648" s="196"/>
      <c r="K648" s="55"/>
      <c r="L648" s="55"/>
      <c r="M648" s="55"/>
    </row>
    <row r="649" spans="1:15" s="89" customFormat="1" ht="89.25" x14ac:dyDescent="0.2">
      <c r="A649" s="4">
        <v>1</v>
      </c>
      <c r="B649" s="3" t="s">
        <v>808</v>
      </c>
      <c r="C649" s="4" t="s">
        <v>17</v>
      </c>
      <c r="D649" s="4">
        <v>98.4</v>
      </c>
      <c r="E649" s="4">
        <v>93</v>
      </c>
      <c r="F649" s="4">
        <v>93</v>
      </c>
      <c r="G649" s="5">
        <v>100</v>
      </c>
      <c r="H649" s="104" t="s">
        <v>1139</v>
      </c>
      <c r="I649" s="4"/>
      <c r="J649" s="113" t="s">
        <v>1207</v>
      </c>
      <c r="K649" s="108"/>
      <c r="L649" s="91"/>
      <c r="M649" s="91"/>
      <c r="N649" s="91"/>
      <c r="O649" s="92"/>
    </row>
    <row r="650" spans="1:15" s="89" customFormat="1" ht="90" customHeight="1" x14ac:dyDescent="0.2">
      <c r="A650" s="4">
        <v>2</v>
      </c>
      <c r="B650" s="3" t="s">
        <v>809</v>
      </c>
      <c r="C650" s="4" t="s">
        <v>17</v>
      </c>
      <c r="D650" s="4">
        <v>56</v>
      </c>
      <c r="E650" s="4">
        <v>60</v>
      </c>
      <c r="F650" s="4">
        <v>60</v>
      </c>
      <c r="G650" s="106">
        <f>F650/E650*100</f>
        <v>100</v>
      </c>
      <c r="H650" s="104" t="s">
        <v>1140</v>
      </c>
      <c r="I650" s="5"/>
      <c r="J650" s="4" t="s">
        <v>1206</v>
      </c>
      <c r="K650" s="108"/>
      <c r="L650" s="91"/>
      <c r="M650" s="91"/>
      <c r="N650" s="91"/>
      <c r="O650" s="92"/>
    </row>
    <row r="651" spans="1:15" s="89" customFormat="1" ht="128.25" customHeight="1" x14ac:dyDescent="0.2">
      <c r="A651" s="4">
        <v>3</v>
      </c>
      <c r="B651" s="3" t="s">
        <v>810</v>
      </c>
      <c r="C651" s="4" t="s">
        <v>1016</v>
      </c>
      <c r="D651" s="4">
        <v>154.80000000000001</v>
      </c>
      <c r="E651" s="4">
        <v>90.8</v>
      </c>
      <c r="F651" s="4">
        <v>155</v>
      </c>
      <c r="G651" s="103">
        <f>E651/F651*100</f>
        <v>58.58064516129032</v>
      </c>
      <c r="H651" s="4" t="s">
        <v>1141</v>
      </c>
      <c r="I651" s="4" t="s">
        <v>1017</v>
      </c>
      <c r="J651" s="113" t="s">
        <v>1205</v>
      </c>
      <c r="K651" s="108"/>
      <c r="L651" s="91"/>
      <c r="M651" s="108"/>
      <c r="N651" s="91"/>
      <c r="O651" s="92"/>
    </row>
    <row r="652" spans="1:15" s="89" customFormat="1" ht="146.25" customHeight="1" x14ac:dyDescent="0.2">
      <c r="A652" s="4">
        <v>4</v>
      </c>
      <c r="B652" s="3" t="s">
        <v>811</v>
      </c>
      <c r="C652" s="4" t="s">
        <v>1016</v>
      </c>
      <c r="D652" s="4">
        <v>253.9</v>
      </c>
      <c r="E652" s="4">
        <v>156.4</v>
      </c>
      <c r="F652" s="104">
        <v>156.4</v>
      </c>
      <c r="G652" s="5">
        <v>100</v>
      </c>
      <c r="H652" s="104"/>
      <c r="I652" s="104" t="s">
        <v>1220</v>
      </c>
      <c r="J652" s="4" t="s">
        <v>1208</v>
      </c>
      <c r="K652" s="108"/>
      <c r="L652" s="108"/>
      <c r="M652" s="91"/>
      <c r="N652" s="91"/>
      <c r="O652" s="92"/>
    </row>
    <row r="653" spans="1:15" s="89" customFormat="1" ht="92.25" customHeight="1" x14ac:dyDescent="0.2">
      <c r="A653" s="4">
        <v>5</v>
      </c>
      <c r="B653" s="3" t="s">
        <v>812</v>
      </c>
      <c r="C653" s="4" t="s">
        <v>17</v>
      </c>
      <c r="D653" s="114">
        <v>1.4</v>
      </c>
      <c r="E653" s="4">
        <v>1.45</v>
      </c>
      <c r="F653" s="157">
        <v>1.45</v>
      </c>
      <c r="G653" s="193">
        <v>100</v>
      </c>
      <c r="H653" s="17" t="s">
        <v>1090</v>
      </c>
      <c r="I653" s="132"/>
      <c r="J653" s="4" t="s">
        <v>1209</v>
      </c>
      <c r="K653" s="108"/>
      <c r="L653" s="108"/>
      <c r="M653" s="91"/>
      <c r="N653" s="91"/>
      <c r="O653" s="92"/>
    </row>
    <row r="654" spans="1:15" hidden="1" x14ac:dyDescent="0.2">
      <c r="A654" s="78"/>
      <c r="B654" s="195" t="s">
        <v>832</v>
      </c>
      <c r="C654" s="195"/>
      <c r="D654" s="195"/>
      <c r="E654" s="195"/>
      <c r="F654" s="195"/>
      <c r="G654" s="195"/>
      <c r="H654" s="195"/>
      <c r="I654" s="195"/>
      <c r="J654" s="195"/>
    </row>
    <row r="655" spans="1:15" ht="63.75" hidden="1" x14ac:dyDescent="0.2">
      <c r="A655" s="78" t="s">
        <v>4</v>
      </c>
      <c r="B655" s="30" t="s">
        <v>830</v>
      </c>
      <c r="C655" s="83" t="s">
        <v>17</v>
      </c>
      <c r="D655" s="167">
        <v>1.2999999999999999E-2</v>
      </c>
      <c r="E655" s="45">
        <v>0.05</v>
      </c>
      <c r="F655" s="51">
        <v>7.9399999999999998E-2</v>
      </c>
      <c r="G655" s="168">
        <f>F655/E655</f>
        <v>1.5879999999999999</v>
      </c>
      <c r="H655" s="169"/>
      <c r="I655" s="83" t="s">
        <v>813</v>
      </c>
      <c r="J655" s="83" t="s">
        <v>814</v>
      </c>
    </row>
    <row r="656" spans="1:15" ht="51" hidden="1" x14ac:dyDescent="0.2">
      <c r="A656" s="78" t="s">
        <v>3</v>
      </c>
      <c r="B656" s="30" t="s">
        <v>831</v>
      </c>
      <c r="C656" s="83" t="s">
        <v>17</v>
      </c>
      <c r="D656" s="45">
        <v>7.0000000000000007E-2</v>
      </c>
      <c r="E656" s="45">
        <v>0.1</v>
      </c>
      <c r="F656" s="51">
        <v>5.5399999999999998E-2</v>
      </c>
      <c r="G656" s="168">
        <f>F656/E656</f>
        <v>0.55399999999999994</v>
      </c>
      <c r="H656" s="169"/>
      <c r="I656" s="83" t="s">
        <v>815</v>
      </c>
      <c r="J656" s="83" t="s">
        <v>814</v>
      </c>
    </row>
    <row r="657" spans="1:10" hidden="1" x14ac:dyDescent="0.2">
      <c r="A657" s="78"/>
      <c r="B657" s="194" t="s">
        <v>833</v>
      </c>
      <c r="C657" s="195"/>
      <c r="D657" s="195"/>
      <c r="E657" s="195"/>
      <c r="F657" s="195"/>
      <c r="G657" s="195"/>
      <c r="H657" s="195"/>
      <c r="I657" s="195"/>
      <c r="J657" s="195"/>
    </row>
    <row r="658" spans="1:10" ht="60" hidden="1" x14ac:dyDescent="0.2">
      <c r="A658" s="78" t="s">
        <v>4</v>
      </c>
      <c r="B658" s="177" t="s">
        <v>816</v>
      </c>
      <c r="C658" s="83" t="s">
        <v>17</v>
      </c>
      <c r="D658" s="82">
        <v>70</v>
      </c>
      <c r="E658" s="82">
        <v>70</v>
      </c>
      <c r="F658" s="82">
        <v>70</v>
      </c>
      <c r="G658" s="82">
        <v>100</v>
      </c>
      <c r="H658" s="61"/>
      <c r="I658" s="82"/>
      <c r="J658" s="83" t="s">
        <v>814</v>
      </c>
    </row>
    <row r="659" spans="1:10" ht="36" hidden="1" x14ac:dyDescent="0.2">
      <c r="A659" s="78" t="s">
        <v>3</v>
      </c>
      <c r="B659" s="177" t="s">
        <v>817</v>
      </c>
      <c r="C659" s="83" t="s">
        <v>230</v>
      </c>
      <c r="D659" s="82">
        <v>30</v>
      </c>
      <c r="E659" s="82">
        <v>30</v>
      </c>
      <c r="F659" s="82">
        <v>30</v>
      </c>
      <c r="G659" s="82">
        <v>100</v>
      </c>
      <c r="H659" s="61"/>
      <c r="I659" s="83"/>
      <c r="J659" s="83" t="s">
        <v>814</v>
      </c>
    </row>
    <row r="660" spans="1:10" ht="36" hidden="1" x14ac:dyDescent="0.2">
      <c r="A660" s="78" t="s">
        <v>9</v>
      </c>
      <c r="B660" s="177" t="s">
        <v>818</v>
      </c>
      <c r="C660" s="83" t="s">
        <v>17</v>
      </c>
      <c r="D660" s="82">
        <v>60</v>
      </c>
      <c r="E660" s="82">
        <v>60</v>
      </c>
      <c r="F660" s="82">
        <v>60</v>
      </c>
      <c r="G660" s="82">
        <v>100</v>
      </c>
      <c r="H660" s="61"/>
      <c r="I660" s="82"/>
      <c r="J660" s="83" t="s">
        <v>814</v>
      </c>
    </row>
    <row r="661" spans="1:10" ht="38.25" hidden="1" x14ac:dyDescent="0.2">
      <c r="A661" s="78" t="s">
        <v>27</v>
      </c>
      <c r="B661" s="87" t="s">
        <v>819</v>
      </c>
      <c r="C661" s="83" t="s">
        <v>8</v>
      </c>
      <c r="D661" s="82">
        <v>25</v>
      </c>
      <c r="E661" s="82">
        <v>25</v>
      </c>
      <c r="F661" s="82">
        <v>25</v>
      </c>
      <c r="G661" s="82">
        <v>100</v>
      </c>
      <c r="H661" s="61"/>
      <c r="I661" s="82"/>
      <c r="J661" s="83" t="s">
        <v>814</v>
      </c>
    </row>
    <row r="662" spans="1:10" ht="51" hidden="1" x14ac:dyDescent="0.2">
      <c r="A662" s="78" t="s">
        <v>28</v>
      </c>
      <c r="B662" s="87" t="s">
        <v>820</v>
      </c>
      <c r="C662" s="83" t="s">
        <v>17</v>
      </c>
      <c r="D662" s="82">
        <v>52</v>
      </c>
      <c r="E662" s="82">
        <v>55</v>
      </c>
      <c r="F662" s="82">
        <v>55</v>
      </c>
      <c r="G662" s="82">
        <v>100</v>
      </c>
      <c r="H662" s="61"/>
      <c r="I662" s="82"/>
      <c r="J662" s="83" t="s">
        <v>814</v>
      </c>
    </row>
    <row r="663" spans="1:10" ht="63.75" hidden="1" x14ac:dyDescent="0.2">
      <c r="A663" s="78" t="s">
        <v>29</v>
      </c>
      <c r="B663" s="87" t="s">
        <v>821</v>
      </c>
      <c r="C663" s="83" t="s">
        <v>17</v>
      </c>
      <c r="D663" s="82">
        <v>90</v>
      </c>
      <c r="E663" s="82">
        <v>90.2</v>
      </c>
      <c r="F663" s="82">
        <v>90.2</v>
      </c>
      <c r="G663" s="82">
        <v>100</v>
      </c>
      <c r="H663" s="61"/>
      <c r="I663" s="82"/>
      <c r="J663" s="83" t="s">
        <v>814</v>
      </c>
    </row>
    <row r="664" spans="1:10" hidden="1" x14ac:dyDescent="0.2">
      <c r="A664" s="78"/>
      <c r="B664" s="195" t="s">
        <v>834</v>
      </c>
      <c r="C664" s="195"/>
      <c r="D664" s="195"/>
      <c r="E664" s="195"/>
      <c r="F664" s="195"/>
      <c r="G664" s="195"/>
      <c r="H664" s="195"/>
      <c r="I664" s="195"/>
      <c r="J664" s="195"/>
    </row>
    <row r="665" spans="1:10" ht="60" hidden="1" x14ac:dyDescent="0.2">
      <c r="A665" s="78" t="s">
        <v>4</v>
      </c>
      <c r="B665" s="177" t="s">
        <v>822</v>
      </c>
      <c r="C665" s="83" t="s">
        <v>823</v>
      </c>
      <c r="D665" s="82">
        <v>32</v>
      </c>
      <c r="E665" s="82">
        <v>32</v>
      </c>
      <c r="F665" s="82">
        <v>32</v>
      </c>
      <c r="G665" s="82">
        <v>100</v>
      </c>
      <c r="H665" s="61"/>
      <c r="I665" s="82"/>
      <c r="J665" s="83"/>
    </row>
    <row r="666" spans="1:10" ht="36" hidden="1" x14ac:dyDescent="0.2">
      <c r="A666" s="78" t="s">
        <v>3</v>
      </c>
      <c r="B666" s="177" t="s">
        <v>824</v>
      </c>
      <c r="C666" s="83" t="s">
        <v>823</v>
      </c>
      <c r="D666" s="82">
        <v>0</v>
      </c>
      <c r="E666" s="82">
        <v>2</v>
      </c>
      <c r="F666" s="82">
        <v>2</v>
      </c>
      <c r="G666" s="82">
        <v>100</v>
      </c>
      <c r="H666" s="61"/>
      <c r="I666" s="82"/>
      <c r="J666" s="83"/>
    </row>
    <row r="667" spans="1:10" hidden="1" x14ac:dyDescent="0.2">
      <c r="A667" s="78"/>
      <c r="B667" s="195" t="s">
        <v>849</v>
      </c>
      <c r="C667" s="195"/>
      <c r="D667" s="195"/>
      <c r="E667" s="195"/>
      <c r="F667" s="195"/>
      <c r="G667" s="195"/>
      <c r="H667" s="195"/>
      <c r="I667" s="195"/>
      <c r="J667" s="195"/>
    </row>
    <row r="668" spans="1:10" ht="24" hidden="1" x14ac:dyDescent="0.2">
      <c r="A668" s="78" t="s">
        <v>4</v>
      </c>
      <c r="B668" s="178" t="s">
        <v>825</v>
      </c>
      <c r="C668" s="83" t="s">
        <v>17</v>
      </c>
      <c r="D668" s="82">
        <v>79</v>
      </c>
      <c r="E668" s="82">
        <v>70</v>
      </c>
      <c r="F668" s="82">
        <v>72</v>
      </c>
      <c r="G668" s="82">
        <v>102</v>
      </c>
      <c r="H668" s="61"/>
      <c r="I668" s="82"/>
      <c r="J668" s="83"/>
    </row>
    <row r="669" spans="1:10" ht="24" hidden="1" x14ac:dyDescent="0.2">
      <c r="A669" s="78" t="s">
        <v>3</v>
      </c>
      <c r="B669" s="177" t="s">
        <v>826</v>
      </c>
      <c r="C669" s="83" t="s">
        <v>17</v>
      </c>
      <c r="D669" s="82">
        <v>99.5</v>
      </c>
      <c r="E669" s="82">
        <v>95</v>
      </c>
      <c r="F669" s="82">
        <v>97</v>
      </c>
      <c r="G669" s="82">
        <v>102</v>
      </c>
      <c r="H669" s="61"/>
      <c r="I669" s="83"/>
      <c r="J669" s="83"/>
    </row>
    <row r="670" spans="1:10" ht="24" hidden="1" x14ac:dyDescent="0.2">
      <c r="A670" s="78" t="s">
        <v>9</v>
      </c>
      <c r="B670" s="177" t="s">
        <v>827</v>
      </c>
      <c r="C670" s="83" t="s">
        <v>17</v>
      </c>
      <c r="D670" s="82">
        <v>94</v>
      </c>
      <c r="E670" s="82">
        <v>80</v>
      </c>
      <c r="F670" s="82">
        <v>92</v>
      </c>
      <c r="G670" s="82">
        <v>115</v>
      </c>
      <c r="H670" s="61"/>
      <c r="I670" s="82"/>
      <c r="J670" s="83"/>
    </row>
    <row r="671" spans="1:10" ht="38.25" hidden="1" x14ac:dyDescent="0.2">
      <c r="A671" s="78" t="s">
        <v>27</v>
      </c>
      <c r="B671" s="87" t="s">
        <v>828</v>
      </c>
      <c r="C671" s="83" t="s">
        <v>17</v>
      </c>
      <c r="D671" s="82">
        <v>98.7</v>
      </c>
      <c r="E671" s="82">
        <v>97.7</v>
      </c>
      <c r="F671" s="82">
        <v>98.8</v>
      </c>
      <c r="G671" s="82">
        <v>101</v>
      </c>
      <c r="H671" s="61"/>
      <c r="I671" s="82"/>
      <c r="J671" s="83"/>
    </row>
    <row r="672" spans="1:10" ht="38.25" hidden="1" x14ac:dyDescent="0.2">
      <c r="A672" s="78" t="s">
        <v>28</v>
      </c>
      <c r="B672" s="87" t="s">
        <v>829</v>
      </c>
      <c r="C672" s="83" t="s">
        <v>16</v>
      </c>
      <c r="D672" s="82">
        <v>11185</v>
      </c>
      <c r="E672" s="82">
        <v>9900</v>
      </c>
      <c r="F672" s="82">
        <v>19699</v>
      </c>
      <c r="G672" s="82">
        <v>189</v>
      </c>
      <c r="H672" s="61"/>
      <c r="I672" s="82"/>
      <c r="J672" s="83"/>
    </row>
    <row r="673" spans="1:15" ht="15.75" customHeight="1" x14ac:dyDescent="0.2">
      <c r="A673" s="49" t="s">
        <v>178</v>
      </c>
      <c r="B673" s="207" t="s">
        <v>1159</v>
      </c>
      <c r="C673" s="207"/>
      <c r="D673" s="207"/>
      <c r="E673" s="207"/>
      <c r="F673" s="207"/>
      <c r="G673" s="207"/>
      <c r="H673" s="207"/>
      <c r="I673" s="207"/>
      <c r="J673" s="207"/>
      <c r="K673" s="55"/>
      <c r="L673" s="55"/>
      <c r="M673" s="55"/>
    </row>
    <row r="674" spans="1:15" s="89" customFormat="1" ht="139.5" customHeight="1" x14ac:dyDescent="0.2">
      <c r="A674" s="98">
        <v>1</v>
      </c>
      <c r="B674" s="3" t="s">
        <v>850</v>
      </c>
      <c r="C674" s="4" t="s">
        <v>575</v>
      </c>
      <c r="D674" s="5">
        <v>10168</v>
      </c>
      <c r="E674" s="5">
        <v>8500</v>
      </c>
      <c r="F674" s="5">
        <v>12543</v>
      </c>
      <c r="G674" s="103">
        <f>F674*100/E674</f>
        <v>147.56470588235294</v>
      </c>
      <c r="H674" s="103">
        <f>F674/D674*100</f>
        <v>123.35759244689221</v>
      </c>
      <c r="I674" s="4" t="s">
        <v>1019</v>
      </c>
      <c r="J674" s="189" t="s">
        <v>1183</v>
      </c>
      <c r="K674" s="108"/>
      <c r="L674" s="91"/>
      <c r="M674" s="91"/>
      <c r="N674" s="91"/>
      <c r="O674" s="92"/>
    </row>
    <row r="675" spans="1:15" s="89" customFormat="1" ht="25.5" x14ac:dyDescent="0.2">
      <c r="A675" s="98" t="s">
        <v>52</v>
      </c>
      <c r="B675" s="3" t="s">
        <v>851</v>
      </c>
      <c r="C675" s="4" t="s">
        <v>575</v>
      </c>
      <c r="D675" s="5">
        <v>10036</v>
      </c>
      <c r="E675" s="5">
        <v>8420</v>
      </c>
      <c r="F675" s="5">
        <v>12293</v>
      </c>
      <c r="G675" s="103">
        <f t="shared" ref="G675:G679" si="34">F675*100/E675</f>
        <v>145.99762470308789</v>
      </c>
      <c r="H675" s="103">
        <f t="shared" ref="H675:H678" si="35">F675/D675*100</f>
        <v>122.48903945795138</v>
      </c>
      <c r="I675" s="5"/>
      <c r="J675" s="4"/>
      <c r="K675" s="108"/>
      <c r="L675" s="91"/>
      <c r="M675" s="91"/>
      <c r="N675" s="91"/>
      <c r="O675" s="92"/>
    </row>
    <row r="676" spans="1:15" s="89" customFormat="1" x14ac:dyDescent="0.2">
      <c r="A676" s="98" t="s">
        <v>55</v>
      </c>
      <c r="B676" s="3" t="s">
        <v>852</v>
      </c>
      <c r="C676" s="4" t="s">
        <v>575</v>
      </c>
      <c r="D676" s="5">
        <v>51</v>
      </c>
      <c r="E676" s="5">
        <v>15</v>
      </c>
      <c r="F676" s="5">
        <v>125</v>
      </c>
      <c r="G676" s="103">
        <f t="shared" si="34"/>
        <v>833.33333333333337</v>
      </c>
      <c r="H676" s="103">
        <f t="shared" si="35"/>
        <v>245.0980392156863</v>
      </c>
      <c r="I676" s="5"/>
      <c r="J676" s="4"/>
      <c r="K676" s="108"/>
      <c r="L676" s="91"/>
      <c r="M676" s="91"/>
      <c r="N676" s="91"/>
      <c r="O676" s="92"/>
    </row>
    <row r="677" spans="1:15" s="89" customFormat="1" x14ac:dyDescent="0.2">
      <c r="A677" s="98" t="s">
        <v>58</v>
      </c>
      <c r="B677" s="3" t="s">
        <v>853</v>
      </c>
      <c r="C677" s="4" t="s">
        <v>575</v>
      </c>
      <c r="D677" s="5">
        <v>50</v>
      </c>
      <c r="E677" s="5">
        <v>40</v>
      </c>
      <c r="F677" s="5">
        <v>75</v>
      </c>
      <c r="G677" s="103">
        <f t="shared" si="34"/>
        <v>187.5</v>
      </c>
      <c r="H677" s="103">
        <f t="shared" si="35"/>
        <v>150</v>
      </c>
      <c r="I677" s="5"/>
      <c r="J677" s="4"/>
      <c r="K677" s="108"/>
      <c r="L677" s="91"/>
      <c r="M677" s="91"/>
      <c r="N677" s="91"/>
      <c r="O677" s="92"/>
    </row>
    <row r="678" spans="1:15" s="89" customFormat="1" x14ac:dyDescent="0.2">
      <c r="A678" s="98" t="s">
        <v>61</v>
      </c>
      <c r="B678" s="3" t="s">
        <v>854</v>
      </c>
      <c r="C678" s="4" t="s">
        <v>575</v>
      </c>
      <c r="D678" s="5">
        <v>31</v>
      </c>
      <c r="E678" s="5">
        <v>25</v>
      </c>
      <c r="F678" s="5">
        <v>50</v>
      </c>
      <c r="G678" s="103">
        <f t="shared" si="34"/>
        <v>200</v>
      </c>
      <c r="H678" s="103">
        <f t="shared" si="35"/>
        <v>161.29032258064515</v>
      </c>
      <c r="I678" s="5"/>
      <c r="J678" s="4"/>
      <c r="K678" s="108"/>
      <c r="L678" s="91"/>
      <c r="M678" s="91"/>
      <c r="N678" s="91"/>
      <c r="O678" s="92"/>
    </row>
    <row r="679" spans="1:15" s="89" customFormat="1" ht="30.75" customHeight="1" x14ac:dyDescent="0.2">
      <c r="A679" s="98" t="s">
        <v>3</v>
      </c>
      <c r="B679" s="3" t="s">
        <v>1018</v>
      </c>
      <c r="C679" s="4" t="s">
        <v>919</v>
      </c>
      <c r="D679" s="103">
        <v>9.4</v>
      </c>
      <c r="E679" s="103">
        <v>1.5</v>
      </c>
      <c r="F679" s="103">
        <v>1.7</v>
      </c>
      <c r="G679" s="103">
        <f t="shared" si="34"/>
        <v>113.33333333333333</v>
      </c>
      <c r="H679" s="104">
        <f>F679/D679*100</f>
        <v>18.085106382978722</v>
      </c>
      <c r="I679" s="5"/>
      <c r="J679" s="4"/>
      <c r="K679" s="108"/>
      <c r="L679" s="91"/>
      <c r="M679" s="91"/>
      <c r="N679" s="91"/>
      <c r="O679" s="92"/>
    </row>
    <row r="680" spans="1:15" ht="17.25" customHeight="1" x14ac:dyDescent="0.2">
      <c r="A680" s="49" t="s">
        <v>477</v>
      </c>
      <c r="B680" s="196" t="s">
        <v>857</v>
      </c>
      <c r="C680" s="196"/>
      <c r="D680" s="196"/>
      <c r="E680" s="196"/>
      <c r="F680" s="196"/>
      <c r="G680" s="196"/>
      <c r="H680" s="196"/>
      <c r="I680" s="196"/>
      <c r="J680" s="196"/>
      <c r="K680" s="55"/>
      <c r="L680" s="55"/>
      <c r="M680" s="55"/>
    </row>
    <row r="681" spans="1:15" s="89" customFormat="1" ht="38.25" x14ac:dyDescent="0.2">
      <c r="A681" s="98">
        <v>1</v>
      </c>
      <c r="B681" s="105" t="s">
        <v>858</v>
      </c>
      <c r="C681" s="4" t="s">
        <v>17</v>
      </c>
      <c r="D681" s="5">
        <v>6.7</v>
      </c>
      <c r="E681" s="104">
        <v>7</v>
      </c>
      <c r="F681" s="134">
        <v>7</v>
      </c>
      <c r="G681" s="133">
        <f>F681*100/E681</f>
        <v>100</v>
      </c>
      <c r="H681" s="104" t="s">
        <v>1078</v>
      </c>
      <c r="I681" s="5"/>
      <c r="J681" s="4"/>
      <c r="K681" s="108"/>
      <c r="L681" s="108"/>
      <c r="M681" s="91"/>
      <c r="N681" s="91"/>
      <c r="O681" s="92"/>
    </row>
    <row r="682" spans="1:15" s="89" customFormat="1" ht="132.75" customHeight="1" x14ac:dyDescent="0.2">
      <c r="A682" s="98" t="s">
        <v>3</v>
      </c>
      <c r="B682" s="105" t="s">
        <v>859</v>
      </c>
      <c r="C682" s="4" t="s">
        <v>17</v>
      </c>
      <c r="D682" s="5">
        <v>3.07</v>
      </c>
      <c r="E682" s="103">
        <v>18</v>
      </c>
      <c r="F682" s="5">
        <v>4.8</v>
      </c>
      <c r="G682" s="103">
        <f t="shared" ref="G682:G689" si="36">F682*100/E682</f>
        <v>26.666666666666668</v>
      </c>
      <c r="H682" s="104" t="s">
        <v>1194</v>
      </c>
      <c r="I682" s="4" t="s">
        <v>1160</v>
      </c>
      <c r="J682" s="4"/>
      <c r="K682" s="108"/>
      <c r="L682" s="108"/>
      <c r="M682" s="91"/>
      <c r="N682" s="91"/>
      <c r="O682" s="92"/>
    </row>
    <row r="683" spans="1:15" ht="38.25" x14ac:dyDescent="0.2">
      <c r="A683" s="98" t="s">
        <v>9</v>
      </c>
      <c r="B683" s="105" t="s">
        <v>860</v>
      </c>
      <c r="C683" s="4" t="s">
        <v>17</v>
      </c>
      <c r="D683" s="5">
        <v>52</v>
      </c>
      <c r="E683" s="104">
        <v>54</v>
      </c>
      <c r="F683" s="134">
        <v>83</v>
      </c>
      <c r="G683" s="134">
        <f t="shared" si="36"/>
        <v>153.7037037037037</v>
      </c>
      <c r="H683" s="104" t="s">
        <v>1231</v>
      </c>
      <c r="I683" s="103"/>
      <c r="J683" s="4"/>
      <c r="K683" s="54"/>
      <c r="L683" s="54"/>
      <c r="M683" s="54"/>
    </row>
    <row r="684" spans="1:15" ht="153" x14ac:dyDescent="0.2">
      <c r="A684" s="98">
        <v>4</v>
      </c>
      <c r="B684" s="105" t="s">
        <v>861</v>
      </c>
      <c r="C684" s="4" t="s">
        <v>17</v>
      </c>
      <c r="D684" s="5">
        <v>76</v>
      </c>
      <c r="E684" s="104">
        <v>78</v>
      </c>
      <c r="F684" s="134">
        <v>47.3</v>
      </c>
      <c r="G684" s="134">
        <f t="shared" si="36"/>
        <v>60.641025641025642</v>
      </c>
      <c r="H684" s="104" t="s">
        <v>1143</v>
      </c>
      <c r="I684" s="4" t="s">
        <v>1195</v>
      </c>
      <c r="J684" s="83"/>
      <c r="K684" s="54"/>
      <c r="L684" s="54"/>
      <c r="M684" s="54"/>
    </row>
    <row r="685" spans="1:15" s="89" customFormat="1" ht="145.5" customHeight="1" x14ac:dyDescent="0.2">
      <c r="A685" s="98">
        <v>5</v>
      </c>
      <c r="B685" s="105" t="s">
        <v>862</v>
      </c>
      <c r="C685" s="4" t="s">
        <v>17</v>
      </c>
      <c r="D685" s="5">
        <v>1.4</v>
      </c>
      <c r="E685" s="104">
        <v>9.4</v>
      </c>
      <c r="F685" s="133">
        <v>1.5</v>
      </c>
      <c r="G685" s="134">
        <f t="shared" si="36"/>
        <v>15.957446808510637</v>
      </c>
      <c r="H685" s="104" t="s">
        <v>1095</v>
      </c>
      <c r="I685" s="4" t="s">
        <v>1161</v>
      </c>
      <c r="J685" s="4"/>
      <c r="K685" s="108"/>
      <c r="L685" s="108"/>
      <c r="M685" s="91"/>
      <c r="N685" s="91"/>
      <c r="O685" s="92"/>
    </row>
    <row r="686" spans="1:15" s="89" customFormat="1" ht="38.25" x14ac:dyDescent="0.2">
      <c r="A686" s="98">
        <v>6</v>
      </c>
      <c r="B686" s="105" t="s">
        <v>863</v>
      </c>
      <c r="C686" s="4" t="s">
        <v>17</v>
      </c>
      <c r="D686" s="5">
        <v>9</v>
      </c>
      <c r="E686" s="104">
        <v>9.5</v>
      </c>
      <c r="F686" s="104">
        <v>9.5</v>
      </c>
      <c r="G686" s="133">
        <f t="shared" si="36"/>
        <v>100</v>
      </c>
      <c r="H686" s="104" t="s">
        <v>1074</v>
      </c>
      <c r="I686" s="103"/>
      <c r="J686" s="4"/>
      <c r="K686" s="108"/>
      <c r="L686" s="108"/>
      <c r="M686" s="91"/>
      <c r="N686" s="91"/>
      <c r="O686" s="92"/>
    </row>
    <row r="687" spans="1:15" s="89" customFormat="1" ht="43.5" customHeight="1" x14ac:dyDescent="0.2">
      <c r="A687" s="98">
        <v>7</v>
      </c>
      <c r="B687" s="105" t="s">
        <v>864</v>
      </c>
      <c r="C687" s="4" t="s">
        <v>17</v>
      </c>
      <c r="D687" s="5">
        <v>7.3</v>
      </c>
      <c r="E687" s="104">
        <v>7.7</v>
      </c>
      <c r="F687" s="104">
        <v>7.7</v>
      </c>
      <c r="G687" s="133">
        <f t="shared" si="36"/>
        <v>100</v>
      </c>
      <c r="H687" s="104" t="s">
        <v>1134</v>
      </c>
      <c r="I687" s="103"/>
      <c r="J687" s="4"/>
      <c r="K687" s="108"/>
      <c r="L687" s="108"/>
      <c r="M687" s="91"/>
      <c r="N687" s="91"/>
      <c r="O687" s="92"/>
    </row>
    <row r="688" spans="1:15" s="89" customFormat="1" ht="38.25" x14ac:dyDescent="0.2">
      <c r="A688" s="98">
        <v>8</v>
      </c>
      <c r="B688" s="105" t="s">
        <v>865</v>
      </c>
      <c r="C688" s="4" t="s">
        <v>17</v>
      </c>
      <c r="D688" s="5">
        <v>27.9</v>
      </c>
      <c r="E688" s="104">
        <v>28</v>
      </c>
      <c r="F688" s="104">
        <v>34.799999999999997</v>
      </c>
      <c r="G688" s="104">
        <f t="shared" si="36"/>
        <v>124.28571428571426</v>
      </c>
      <c r="H688" s="104" t="s">
        <v>1138</v>
      </c>
      <c r="I688" s="103"/>
      <c r="J688" s="4"/>
      <c r="K688" s="108"/>
      <c r="L688" s="108"/>
      <c r="M688" s="91"/>
      <c r="N688" s="91"/>
      <c r="O688" s="92"/>
    </row>
    <row r="689" spans="1:15" s="89" customFormat="1" ht="38.25" x14ac:dyDescent="0.2">
      <c r="A689" s="98">
        <v>9</v>
      </c>
      <c r="B689" s="105" t="s">
        <v>866</v>
      </c>
      <c r="C689" s="189" t="s">
        <v>1182</v>
      </c>
      <c r="D689" s="5">
        <v>77</v>
      </c>
      <c r="E689" s="113">
        <v>49</v>
      </c>
      <c r="F689" s="113">
        <v>72</v>
      </c>
      <c r="G689" s="104">
        <f t="shared" si="36"/>
        <v>146.9387755102041</v>
      </c>
      <c r="H689" s="104">
        <f>F689/D689*100</f>
        <v>93.506493506493499</v>
      </c>
      <c r="I689" s="5"/>
      <c r="J689" s="4"/>
      <c r="K689" s="108"/>
      <c r="L689" s="108"/>
      <c r="M689" s="91"/>
      <c r="N689" s="91"/>
      <c r="O689" s="92"/>
    </row>
    <row r="690" spans="1:15" ht="21.75" customHeight="1" x14ac:dyDescent="0.2">
      <c r="A690" s="49" t="s">
        <v>914</v>
      </c>
      <c r="B690" s="196" t="s">
        <v>959</v>
      </c>
      <c r="C690" s="196"/>
      <c r="D690" s="196"/>
      <c r="E690" s="196"/>
      <c r="F690" s="196"/>
      <c r="G690" s="196"/>
      <c r="H690" s="196"/>
      <c r="I690" s="196"/>
      <c r="J690" s="196"/>
      <c r="K690" s="55"/>
      <c r="L690" s="55"/>
      <c r="M690" s="55"/>
    </row>
    <row r="691" spans="1:15" s="89" customFormat="1" ht="42" customHeight="1" x14ac:dyDescent="0.2">
      <c r="A691" s="98" t="s">
        <v>4</v>
      </c>
      <c r="B691" s="135" t="s">
        <v>1069</v>
      </c>
      <c r="C691" s="4" t="s">
        <v>17</v>
      </c>
      <c r="D691" s="5">
        <v>99.1</v>
      </c>
      <c r="E691" s="5">
        <v>85</v>
      </c>
      <c r="F691" s="5">
        <v>99.1</v>
      </c>
      <c r="G691" s="103">
        <f>F691/E691*100</f>
        <v>116.58823529411764</v>
      </c>
      <c r="H691" s="104" t="s">
        <v>1088</v>
      </c>
      <c r="I691" s="5"/>
      <c r="J691" s="112"/>
      <c r="K691" s="108"/>
      <c r="L691" s="108"/>
      <c r="M691" s="91"/>
      <c r="N691" s="91"/>
      <c r="O691" s="92"/>
    </row>
    <row r="692" spans="1:15" s="89" customFormat="1" ht="55.5" customHeight="1" x14ac:dyDescent="0.2">
      <c r="A692" s="98" t="s">
        <v>3</v>
      </c>
      <c r="B692" s="3" t="s">
        <v>867</v>
      </c>
      <c r="C692" s="4" t="s">
        <v>17</v>
      </c>
      <c r="D692" s="5">
        <v>100</v>
      </c>
      <c r="E692" s="5">
        <v>95</v>
      </c>
      <c r="F692" s="5">
        <v>100</v>
      </c>
      <c r="G692" s="103">
        <f>F692*100/E692</f>
        <v>105.26315789473684</v>
      </c>
      <c r="H692" s="104" t="s">
        <v>1088</v>
      </c>
      <c r="I692" s="5"/>
      <c r="J692" s="112"/>
      <c r="K692" s="108"/>
      <c r="L692" s="108"/>
      <c r="M692" s="108"/>
      <c r="N692" s="91"/>
      <c r="O692" s="92"/>
    </row>
    <row r="693" spans="1:15" s="89" customFormat="1" ht="81" customHeight="1" x14ac:dyDescent="0.2">
      <c r="A693" s="98" t="s">
        <v>9</v>
      </c>
      <c r="B693" s="3" t="s">
        <v>1020</v>
      </c>
      <c r="C693" s="4" t="s">
        <v>17</v>
      </c>
      <c r="D693" s="5">
        <v>90</v>
      </c>
      <c r="E693" s="5">
        <v>91</v>
      </c>
      <c r="F693" s="5">
        <v>92.1</v>
      </c>
      <c r="G693" s="103">
        <f>F693/E693*100</f>
        <v>101.20879120879121</v>
      </c>
      <c r="H693" s="104" t="s">
        <v>1144</v>
      </c>
      <c r="I693" s="5"/>
      <c r="J693" s="4"/>
      <c r="K693" s="108"/>
      <c r="L693" s="108"/>
      <c r="M693" s="91"/>
      <c r="N693" s="91"/>
      <c r="O693" s="92"/>
    </row>
    <row r="694" spans="1:15" s="89" customFormat="1" ht="158.25" customHeight="1" x14ac:dyDescent="0.2">
      <c r="A694" s="98" t="s">
        <v>27</v>
      </c>
      <c r="B694" s="3" t="s">
        <v>1021</v>
      </c>
      <c r="C694" s="4" t="s">
        <v>17</v>
      </c>
      <c r="D694" s="5">
        <v>1.1000000000000001</v>
      </c>
      <c r="E694" s="5">
        <v>1.52</v>
      </c>
      <c r="F694" s="5">
        <v>1.57</v>
      </c>
      <c r="G694" s="103">
        <f>E694/F694*100</f>
        <v>96.815286624203821</v>
      </c>
      <c r="H694" s="104" t="s">
        <v>1145</v>
      </c>
      <c r="I694" s="104" t="s">
        <v>1162</v>
      </c>
      <c r="J694" s="4"/>
      <c r="K694" s="108"/>
      <c r="L694" s="108"/>
      <c r="M694" s="91"/>
      <c r="N694" s="91"/>
      <c r="O694" s="92"/>
    </row>
    <row r="695" spans="1:15" s="89" customFormat="1" ht="66" customHeight="1" x14ac:dyDescent="0.2">
      <c r="A695" s="98" t="s">
        <v>28</v>
      </c>
      <c r="B695" s="3" t="s">
        <v>1070</v>
      </c>
      <c r="C695" s="4" t="s">
        <v>17</v>
      </c>
      <c r="D695" s="5">
        <v>1.52</v>
      </c>
      <c r="E695" s="5">
        <v>1.77</v>
      </c>
      <c r="F695" s="5">
        <v>1.54</v>
      </c>
      <c r="G695" s="103">
        <f>E695/F695*100</f>
        <v>114.93506493506493</v>
      </c>
      <c r="H695" s="104" t="s">
        <v>1147</v>
      </c>
      <c r="I695" s="5"/>
      <c r="J695" s="4"/>
      <c r="K695" s="108"/>
      <c r="L695" s="91"/>
      <c r="M695" s="91"/>
      <c r="N695" s="91"/>
      <c r="O695" s="92"/>
    </row>
    <row r="696" spans="1:15" s="89" customFormat="1" ht="80.25" customHeight="1" x14ac:dyDescent="0.2">
      <c r="A696" s="98" t="s">
        <v>29</v>
      </c>
      <c r="B696" s="3" t="s">
        <v>1071</v>
      </c>
      <c r="C696" s="4" t="s">
        <v>17</v>
      </c>
      <c r="D696" s="5">
        <v>47.4</v>
      </c>
      <c r="E696" s="5">
        <v>51.3</v>
      </c>
      <c r="F696" s="5">
        <v>53.5</v>
      </c>
      <c r="G696" s="103">
        <f>F696/E696*100</f>
        <v>104.28849902534114</v>
      </c>
      <c r="H696" s="104" t="s">
        <v>1249</v>
      </c>
      <c r="I696" s="104"/>
      <c r="J696" s="88"/>
      <c r="K696" s="108"/>
      <c r="L696" s="91"/>
      <c r="M696" s="91"/>
      <c r="N696" s="91"/>
      <c r="O696" s="92"/>
    </row>
    <row r="697" spans="1:15" s="89" customFormat="1" ht="40.5" customHeight="1" x14ac:dyDescent="0.2">
      <c r="A697" s="98" t="s">
        <v>122</v>
      </c>
      <c r="B697" s="3" t="s">
        <v>1022</v>
      </c>
      <c r="C697" s="4" t="s">
        <v>17</v>
      </c>
      <c r="D697" s="5">
        <v>93.5</v>
      </c>
      <c r="E697" s="5">
        <v>93.5</v>
      </c>
      <c r="F697" s="5">
        <v>93.5</v>
      </c>
      <c r="G697" s="103">
        <v>100</v>
      </c>
      <c r="H697" s="104" t="s">
        <v>1088</v>
      </c>
      <c r="I697" s="104"/>
      <c r="J697" s="88"/>
      <c r="K697" s="108"/>
      <c r="L697" s="91"/>
      <c r="M697" s="91"/>
      <c r="N697" s="91"/>
      <c r="O697" s="92"/>
    </row>
    <row r="698" spans="1:15" s="89" customFormat="1" ht="53.25" customHeight="1" x14ac:dyDescent="0.2">
      <c r="A698" s="98" t="s">
        <v>124</v>
      </c>
      <c r="B698" s="3" t="s">
        <v>1023</v>
      </c>
      <c r="C698" s="4" t="s">
        <v>17</v>
      </c>
      <c r="D698" s="5">
        <v>65</v>
      </c>
      <c r="E698" s="5">
        <v>67</v>
      </c>
      <c r="F698" s="5">
        <v>67</v>
      </c>
      <c r="G698" s="103">
        <v>100</v>
      </c>
      <c r="H698" s="104" t="s">
        <v>1146</v>
      </c>
      <c r="I698" s="5"/>
      <c r="J698" s="4"/>
      <c r="K698" s="108"/>
      <c r="L698" s="91"/>
      <c r="M698" s="91"/>
      <c r="N698" s="91"/>
      <c r="O698" s="92"/>
    </row>
    <row r="699" spans="1:15" ht="12.75" hidden="1" customHeight="1" x14ac:dyDescent="0.2">
      <c r="A699" s="14"/>
      <c r="B699" s="231" t="s">
        <v>868</v>
      </c>
      <c r="C699" s="231"/>
      <c r="D699" s="231"/>
      <c r="E699" s="231"/>
      <c r="F699" s="231"/>
      <c r="G699" s="231"/>
      <c r="H699" s="231"/>
      <c r="I699" s="231"/>
      <c r="J699" s="231"/>
    </row>
    <row r="700" spans="1:15" ht="102" hidden="1" customHeight="1" x14ac:dyDescent="0.2">
      <c r="A700" s="14" t="s">
        <v>4</v>
      </c>
      <c r="B700" s="16" t="s">
        <v>916</v>
      </c>
      <c r="C700" s="4" t="s">
        <v>17</v>
      </c>
      <c r="D700" s="5">
        <v>87</v>
      </c>
      <c r="E700" s="11">
        <v>62</v>
      </c>
      <c r="F700" s="5">
        <v>91</v>
      </c>
      <c r="G700" s="5">
        <v>146</v>
      </c>
      <c r="H700" s="61"/>
      <c r="I700" s="5"/>
      <c r="J700" s="4"/>
    </row>
    <row r="701" spans="1:15" ht="114.75" hidden="1" customHeight="1" x14ac:dyDescent="0.2">
      <c r="A701" s="14" t="s">
        <v>3</v>
      </c>
      <c r="B701" s="16" t="s">
        <v>915</v>
      </c>
      <c r="C701" s="4" t="s">
        <v>180</v>
      </c>
      <c r="D701" s="5">
        <v>39944</v>
      </c>
      <c r="E701" s="11">
        <v>37600</v>
      </c>
      <c r="F701" s="5">
        <v>42178</v>
      </c>
      <c r="G701" s="5">
        <v>112</v>
      </c>
      <c r="H701" s="61"/>
      <c r="I701" s="4"/>
      <c r="J701" s="4"/>
    </row>
    <row r="702" spans="1:15" ht="25.5" hidden="1" customHeight="1" x14ac:dyDescent="0.2">
      <c r="A702" s="14" t="s">
        <v>9</v>
      </c>
      <c r="B702" s="16" t="s">
        <v>869</v>
      </c>
      <c r="C702" s="4" t="s">
        <v>17</v>
      </c>
      <c r="D702" s="5">
        <v>40</v>
      </c>
      <c r="E702" s="11">
        <v>40</v>
      </c>
      <c r="F702" s="5">
        <v>50</v>
      </c>
      <c r="G702" s="5">
        <v>125</v>
      </c>
      <c r="H702" s="61"/>
      <c r="I702" s="5"/>
      <c r="J702" s="4"/>
    </row>
    <row r="703" spans="1:15" ht="12.75" hidden="1" customHeight="1" x14ac:dyDescent="0.2">
      <c r="A703" s="14"/>
      <c r="B703" s="231" t="s">
        <v>870</v>
      </c>
      <c r="C703" s="231"/>
      <c r="D703" s="231"/>
      <c r="E703" s="231"/>
      <c r="F703" s="231"/>
      <c r="G703" s="231"/>
      <c r="H703" s="231"/>
      <c r="I703" s="231"/>
      <c r="J703" s="231"/>
    </row>
    <row r="704" spans="1:15" ht="89.25" hidden="1" customHeight="1" x14ac:dyDescent="0.2">
      <c r="A704" s="14" t="s">
        <v>4</v>
      </c>
      <c r="B704" s="16" t="s">
        <v>871</v>
      </c>
      <c r="C704" s="85" t="s">
        <v>17</v>
      </c>
      <c r="D704" s="86">
        <v>40</v>
      </c>
      <c r="E704" s="84">
        <v>42</v>
      </c>
      <c r="F704" s="5">
        <v>44.1</v>
      </c>
      <c r="G704" s="5">
        <v>105</v>
      </c>
      <c r="H704" s="61"/>
      <c r="I704" s="86"/>
      <c r="J704" s="4"/>
    </row>
    <row r="705" spans="1:10" ht="63.75" hidden="1" customHeight="1" x14ac:dyDescent="0.2">
      <c r="A705" s="14" t="s">
        <v>3</v>
      </c>
      <c r="B705" s="16" t="s">
        <v>872</v>
      </c>
      <c r="C705" s="85" t="s">
        <v>17</v>
      </c>
      <c r="D705" s="86">
        <v>40</v>
      </c>
      <c r="E705" s="84">
        <v>45</v>
      </c>
      <c r="F705" s="5">
        <v>47.8</v>
      </c>
      <c r="G705" s="5">
        <v>106.2</v>
      </c>
      <c r="H705" s="61"/>
      <c r="I705" s="5"/>
      <c r="J705" s="4"/>
    </row>
    <row r="706" spans="1:10" ht="89.25" hidden="1" customHeight="1" x14ac:dyDescent="0.2">
      <c r="A706" s="14" t="s">
        <v>9</v>
      </c>
      <c r="B706" s="16" t="s">
        <v>873</v>
      </c>
      <c r="C706" s="85" t="s">
        <v>17</v>
      </c>
      <c r="D706" s="86">
        <v>26</v>
      </c>
      <c r="E706" s="84">
        <v>30</v>
      </c>
      <c r="F706" s="5">
        <v>37.799999999999997</v>
      </c>
      <c r="G706" s="5">
        <v>126</v>
      </c>
      <c r="H706" s="61"/>
      <c r="I706" s="5"/>
      <c r="J706" s="4"/>
    </row>
    <row r="707" spans="1:10" ht="12.75" hidden="1" customHeight="1" x14ac:dyDescent="0.2">
      <c r="A707" s="14"/>
      <c r="B707" s="231" t="s">
        <v>874</v>
      </c>
      <c r="C707" s="231"/>
      <c r="D707" s="231"/>
      <c r="E707" s="231"/>
      <c r="F707" s="231"/>
      <c r="G707" s="231"/>
      <c r="H707" s="231"/>
      <c r="I707" s="231"/>
      <c r="J707" s="231"/>
    </row>
    <row r="708" spans="1:10" ht="38.25" hidden="1" customHeight="1" x14ac:dyDescent="0.2">
      <c r="A708" s="14" t="s">
        <v>4</v>
      </c>
      <c r="B708" s="16" t="s">
        <v>875</v>
      </c>
      <c r="C708" s="86" t="s">
        <v>17</v>
      </c>
      <c r="D708" s="86">
        <v>75</v>
      </c>
      <c r="E708" s="84">
        <v>75</v>
      </c>
      <c r="F708" s="5">
        <v>76.7</v>
      </c>
      <c r="G708" s="5">
        <v>102.2</v>
      </c>
      <c r="H708" s="61"/>
      <c r="I708" s="5"/>
      <c r="J708" s="4"/>
    </row>
    <row r="709" spans="1:10" ht="38.25" hidden="1" customHeight="1" x14ac:dyDescent="0.2">
      <c r="A709" s="14" t="s">
        <v>3</v>
      </c>
      <c r="B709" s="16" t="s">
        <v>876</v>
      </c>
      <c r="C709" s="86" t="s">
        <v>17</v>
      </c>
      <c r="D709" s="86">
        <v>23</v>
      </c>
      <c r="E709" s="84">
        <v>25</v>
      </c>
      <c r="F709" s="4">
        <v>27</v>
      </c>
      <c r="G709" s="4">
        <v>108</v>
      </c>
      <c r="H709" s="71"/>
      <c r="I709" s="4"/>
      <c r="J709" s="4"/>
    </row>
    <row r="710" spans="1:10" ht="51" hidden="1" customHeight="1" x14ac:dyDescent="0.2">
      <c r="A710" s="14" t="s">
        <v>9</v>
      </c>
      <c r="B710" s="16" t="s">
        <v>877</v>
      </c>
      <c r="C710" s="86" t="s">
        <v>8</v>
      </c>
      <c r="D710" s="86">
        <v>40</v>
      </c>
      <c r="E710" s="84">
        <v>42</v>
      </c>
      <c r="F710" s="4">
        <v>53</v>
      </c>
      <c r="G710" s="4">
        <v>126</v>
      </c>
      <c r="H710" s="71"/>
      <c r="I710" s="4"/>
      <c r="J710" s="4"/>
    </row>
    <row r="711" spans="1:10" ht="12.75" hidden="1" customHeight="1" x14ac:dyDescent="0.2">
      <c r="A711" s="14"/>
      <c r="B711" s="233" t="s">
        <v>878</v>
      </c>
      <c r="C711" s="233"/>
      <c r="D711" s="233"/>
      <c r="E711" s="233"/>
      <c r="F711" s="233"/>
      <c r="G711" s="233"/>
      <c r="H711" s="233"/>
      <c r="I711" s="233"/>
      <c r="J711" s="233"/>
    </row>
    <row r="712" spans="1:10" ht="51" hidden="1" customHeight="1" x14ac:dyDescent="0.2">
      <c r="A712" s="14" t="s">
        <v>4</v>
      </c>
      <c r="B712" s="16" t="s">
        <v>879</v>
      </c>
      <c r="C712" s="4" t="s">
        <v>17</v>
      </c>
      <c r="D712" s="5">
        <v>35</v>
      </c>
      <c r="E712" s="11">
        <v>40</v>
      </c>
      <c r="F712" s="5">
        <v>56.7</v>
      </c>
      <c r="G712" s="5">
        <f>F712/E712*100</f>
        <v>141.75</v>
      </c>
      <c r="H712" s="61"/>
      <c r="I712" s="5"/>
      <c r="J712" s="4"/>
    </row>
    <row r="713" spans="1:10" ht="76.5" hidden="1" customHeight="1" x14ac:dyDescent="0.2">
      <c r="A713" s="14" t="s">
        <v>3</v>
      </c>
      <c r="B713" s="16" t="s">
        <v>880</v>
      </c>
      <c r="C713" s="4" t="s">
        <v>17</v>
      </c>
      <c r="D713" s="5">
        <v>36</v>
      </c>
      <c r="E713" s="11">
        <v>38</v>
      </c>
      <c r="F713" s="5">
        <v>63</v>
      </c>
      <c r="G713" s="5">
        <f>F713/E713*100</f>
        <v>165.78947368421052</v>
      </c>
      <c r="H713" s="61"/>
      <c r="I713" s="5"/>
      <c r="J713" s="4"/>
    </row>
    <row r="714" spans="1:10" ht="89.25" hidden="1" customHeight="1" x14ac:dyDescent="0.2">
      <c r="A714" s="14" t="s">
        <v>9</v>
      </c>
      <c r="B714" s="16" t="s">
        <v>881</v>
      </c>
      <c r="C714" s="4" t="s">
        <v>17</v>
      </c>
      <c r="D714" s="5">
        <v>20</v>
      </c>
      <c r="E714" s="5">
        <v>25</v>
      </c>
      <c r="F714" s="5">
        <v>41.3</v>
      </c>
      <c r="G714" s="5">
        <f>F714/E714*100</f>
        <v>165.2</v>
      </c>
      <c r="H714" s="61"/>
      <c r="I714" s="5"/>
      <c r="J714" s="4"/>
    </row>
    <row r="715" spans="1:10" ht="51" hidden="1" customHeight="1" x14ac:dyDescent="0.2">
      <c r="A715" s="14" t="s">
        <v>27</v>
      </c>
      <c r="B715" s="16" t="s">
        <v>882</v>
      </c>
      <c r="C715" s="4" t="s">
        <v>17</v>
      </c>
      <c r="D715" s="5">
        <v>60</v>
      </c>
      <c r="E715" s="11">
        <v>65</v>
      </c>
      <c r="F715" s="5">
        <v>70</v>
      </c>
      <c r="G715" s="5">
        <f>F715/E715*100</f>
        <v>107.69230769230769</v>
      </c>
      <c r="H715" s="61"/>
      <c r="I715" s="5"/>
      <c r="J715" s="4"/>
    </row>
    <row r="716" spans="1:10" ht="63.75" hidden="1" customHeight="1" x14ac:dyDescent="0.2">
      <c r="A716" s="78" t="s">
        <v>28</v>
      </c>
      <c r="B716" s="87" t="s">
        <v>883</v>
      </c>
      <c r="C716" s="83" t="s">
        <v>17</v>
      </c>
      <c r="D716" s="82">
        <v>78</v>
      </c>
      <c r="E716" s="11">
        <v>80</v>
      </c>
      <c r="F716" s="82">
        <v>73.7</v>
      </c>
      <c r="G716" s="82">
        <f>F716/E716*100</f>
        <v>92.125</v>
      </c>
      <c r="H716" s="61"/>
      <c r="I716" s="83" t="s">
        <v>884</v>
      </c>
      <c r="J716" s="83"/>
    </row>
    <row r="717" spans="1:10" ht="12.75" hidden="1" customHeight="1" x14ac:dyDescent="0.2">
      <c r="A717" s="14"/>
      <c r="B717" s="231" t="s">
        <v>885</v>
      </c>
      <c r="C717" s="231"/>
      <c r="D717" s="231"/>
      <c r="E717" s="231"/>
      <c r="F717" s="231"/>
      <c r="G717" s="231"/>
      <c r="H717" s="231"/>
      <c r="I717" s="231"/>
      <c r="J717" s="231"/>
    </row>
    <row r="718" spans="1:10" ht="25.5" hidden="1" customHeight="1" x14ac:dyDescent="0.2">
      <c r="A718" s="14" t="s">
        <v>4</v>
      </c>
      <c r="B718" s="16" t="s">
        <v>886</v>
      </c>
      <c r="C718" s="86" t="s">
        <v>17</v>
      </c>
      <c r="D718" s="84">
        <v>1.92</v>
      </c>
      <c r="E718" s="84">
        <v>1.92</v>
      </c>
      <c r="F718" s="4">
        <v>1.92</v>
      </c>
      <c r="G718" s="4">
        <v>100</v>
      </c>
      <c r="H718" s="71"/>
      <c r="I718" s="4"/>
      <c r="J718" s="4"/>
    </row>
    <row r="719" spans="1:10" ht="38.25" hidden="1" customHeight="1" x14ac:dyDescent="0.2">
      <c r="A719" s="14" t="s">
        <v>3</v>
      </c>
      <c r="B719" s="16" t="s">
        <v>887</v>
      </c>
      <c r="C719" s="86" t="s">
        <v>17</v>
      </c>
      <c r="D719" s="84">
        <v>90</v>
      </c>
      <c r="E719" s="84">
        <v>90</v>
      </c>
      <c r="F719" s="4">
        <v>90.6</v>
      </c>
      <c r="G719" s="4">
        <v>100.7</v>
      </c>
      <c r="H719" s="71"/>
      <c r="I719" s="4"/>
      <c r="J719" s="4"/>
    </row>
    <row r="720" spans="1:10" ht="12.75" hidden="1" customHeight="1" x14ac:dyDescent="0.2">
      <c r="A720" s="234" t="s">
        <v>888</v>
      </c>
      <c r="B720" s="234"/>
      <c r="C720" s="234"/>
      <c r="D720" s="234"/>
      <c r="E720" s="234"/>
      <c r="F720" s="234"/>
      <c r="G720" s="234"/>
      <c r="H720" s="234"/>
      <c r="I720" s="234"/>
      <c r="J720" s="234"/>
    </row>
    <row r="721" spans="1:10" ht="38.25" hidden="1" customHeight="1" x14ac:dyDescent="0.2">
      <c r="A721" s="14" t="s">
        <v>4</v>
      </c>
      <c r="B721" s="16" t="s">
        <v>889</v>
      </c>
      <c r="C721" s="4" t="s">
        <v>890</v>
      </c>
      <c r="D721" s="5">
        <v>24.163</v>
      </c>
      <c r="E721" s="11">
        <v>23</v>
      </c>
      <c r="F721" s="5">
        <v>26.311</v>
      </c>
      <c r="G721" s="5">
        <v>114.4</v>
      </c>
      <c r="H721" s="61"/>
      <c r="I721" s="5"/>
      <c r="J721" s="4"/>
    </row>
    <row r="722" spans="1:10" ht="63.75" hidden="1" customHeight="1" x14ac:dyDescent="0.2">
      <c r="A722" s="14" t="s">
        <v>3</v>
      </c>
      <c r="B722" s="16" t="s">
        <v>891</v>
      </c>
      <c r="C722" s="4" t="s">
        <v>17</v>
      </c>
      <c r="D722" s="11">
        <v>60</v>
      </c>
      <c r="E722" s="11">
        <v>63</v>
      </c>
      <c r="F722" s="82">
        <v>63</v>
      </c>
      <c r="G722" s="82">
        <v>100</v>
      </c>
      <c r="H722" s="61"/>
      <c r="I722" s="5"/>
      <c r="J722" s="4"/>
    </row>
    <row r="723" spans="1:10" ht="51" hidden="1" customHeight="1" x14ac:dyDescent="0.2">
      <c r="A723" s="170">
        <v>3</v>
      </c>
      <c r="B723" s="16" t="s">
        <v>892</v>
      </c>
      <c r="C723" s="86" t="s">
        <v>17</v>
      </c>
      <c r="D723" s="84">
        <v>52</v>
      </c>
      <c r="E723" s="84">
        <v>52</v>
      </c>
      <c r="F723" s="85">
        <v>52</v>
      </c>
      <c r="G723" s="85">
        <v>100</v>
      </c>
      <c r="H723" s="61"/>
      <c r="I723" s="85"/>
      <c r="J723" s="85"/>
    </row>
    <row r="724" spans="1:10" ht="51" hidden="1" customHeight="1" x14ac:dyDescent="0.2">
      <c r="A724" s="14" t="s">
        <v>27</v>
      </c>
      <c r="B724" s="16" t="s">
        <v>893</v>
      </c>
      <c r="C724" s="4" t="s">
        <v>917</v>
      </c>
      <c r="D724" s="11" t="s">
        <v>894</v>
      </c>
      <c r="E724" s="11" t="s">
        <v>894</v>
      </c>
      <c r="F724" s="82" t="s">
        <v>894</v>
      </c>
      <c r="G724" s="82">
        <v>100</v>
      </c>
      <c r="H724" s="61"/>
      <c r="I724" s="5"/>
      <c r="J724" s="4"/>
    </row>
    <row r="725" spans="1:10" ht="63.75" hidden="1" customHeight="1" x14ac:dyDescent="0.2">
      <c r="A725" s="14" t="s">
        <v>28</v>
      </c>
      <c r="B725" s="16" t="s">
        <v>895</v>
      </c>
      <c r="C725" s="4" t="s">
        <v>17</v>
      </c>
      <c r="D725" s="11">
        <v>16</v>
      </c>
      <c r="E725" s="11">
        <v>16</v>
      </c>
      <c r="F725" s="82">
        <v>16</v>
      </c>
      <c r="G725" s="82">
        <v>100</v>
      </c>
      <c r="H725" s="61"/>
      <c r="I725" s="5"/>
      <c r="J725" s="4"/>
    </row>
    <row r="726" spans="1:10" ht="51" hidden="1" customHeight="1" x14ac:dyDescent="0.2">
      <c r="A726" s="14" t="s">
        <v>29</v>
      </c>
      <c r="B726" s="16" t="s">
        <v>896</v>
      </c>
      <c r="C726" s="4" t="s">
        <v>17</v>
      </c>
      <c r="D726" s="11">
        <v>7</v>
      </c>
      <c r="E726" s="11">
        <v>9</v>
      </c>
      <c r="F726" s="82">
        <v>9</v>
      </c>
      <c r="G726" s="82">
        <v>100</v>
      </c>
      <c r="H726" s="61"/>
      <c r="I726" s="5"/>
      <c r="J726" s="4"/>
    </row>
    <row r="727" spans="1:10" ht="63.75" hidden="1" customHeight="1" x14ac:dyDescent="0.2">
      <c r="A727" s="170">
        <v>7</v>
      </c>
      <c r="B727" s="16" t="s">
        <v>897</v>
      </c>
      <c r="C727" s="86" t="s">
        <v>17</v>
      </c>
      <c r="D727" s="86">
        <v>98</v>
      </c>
      <c r="E727" s="84">
        <v>98.8</v>
      </c>
      <c r="F727" s="85">
        <v>100</v>
      </c>
      <c r="G727" s="58">
        <f>F727/E727*100</f>
        <v>101.21457489878543</v>
      </c>
      <c r="H727" s="66"/>
      <c r="I727" s="85"/>
      <c r="J727" s="85"/>
    </row>
    <row r="728" spans="1:10" ht="12.75" hidden="1" customHeight="1" x14ac:dyDescent="0.2">
      <c r="A728" s="235" t="s">
        <v>898</v>
      </c>
      <c r="B728" s="235"/>
      <c r="C728" s="235"/>
      <c r="D728" s="235"/>
      <c r="E728" s="235"/>
      <c r="F728" s="235"/>
      <c r="G728" s="235"/>
      <c r="H728" s="235"/>
      <c r="I728" s="235"/>
      <c r="J728" s="235"/>
    </row>
    <row r="729" spans="1:10" ht="25.5" hidden="1" customHeight="1" x14ac:dyDescent="0.2">
      <c r="A729" s="14" t="s">
        <v>4</v>
      </c>
      <c r="B729" s="179" t="s">
        <v>899</v>
      </c>
      <c r="C729" s="83"/>
      <c r="D729" s="82">
        <v>0.31</v>
      </c>
      <c r="E729" s="11">
        <v>0.27</v>
      </c>
      <c r="F729" s="82">
        <v>0.36</v>
      </c>
      <c r="G729" s="82">
        <v>133.30000000000001</v>
      </c>
      <c r="H729" s="61"/>
      <c r="I729" s="5"/>
      <c r="J729" s="85"/>
    </row>
    <row r="730" spans="1:10" ht="45" hidden="1" customHeight="1" x14ac:dyDescent="0.2">
      <c r="A730" s="14" t="s">
        <v>3</v>
      </c>
      <c r="B730" s="180" t="s">
        <v>900</v>
      </c>
      <c r="C730" s="83" t="s">
        <v>146</v>
      </c>
      <c r="D730" s="82">
        <v>1265</v>
      </c>
      <c r="E730" s="11">
        <v>1250</v>
      </c>
      <c r="F730" s="82">
        <v>1080</v>
      </c>
      <c r="G730" s="82">
        <v>86.4</v>
      </c>
      <c r="H730" s="61"/>
      <c r="I730" s="12" t="s">
        <v>901</v>
      </c>
      <c r="J730" s="85"/>
    </row>
    <row r="731" spans="1:10" ht="25.5" hidden="1" customHeight="1" x14ac:dyDescent="0.2">
      <c r="A731" s="14" t="s">
        <v>9</v>
      </c>
      <c r="B731" s="46" t="s">
        <v>902</v>
      </c>
      <c r="C731" s="83" t="s">
        <v>17</v>
      </c>
      <c r="D731" s="82">
        <v>15.2</v>
      </c>
      <c r="E731" s="11">
        <v>15.3</v>
      </c>
      <c r="F731" s="82">
        <v>18.899999999999999</v>
      </c>
      <c r="G731" s="82">
        <v>123.5</v>
      </c>
      <c r="H731" s="61"/>
      <c r="I731" s="5"/>
      <c r="J731" s="85"/>
    </row>
    <row r="732" spans="1:10" ht="12.75" hidden="1" customHeight="1" x14ac:dyDescent="0.2">
      <c r="A732" s="242" t="s">
        <v>903</v>
      </c>
      <c r="B732" s="234"/>
      <c r="C732" s="234"/>
      <c r="D732" s="234"/>
      <c r="E732" s="234"/>
      <c r="F732" s="234"/>
      <c r="G732" s="234"/>
      <c r="H732" s="234"/>
      <c r="I732" s="234"/>
      <c r="J732" s="234"/>
    </row>
    <row r="733" spans="1:10" ht="51" hidden="1" customHeight="1" x14ac:dyDescent="0.2">
      <c r="A733" s="14" t="s">
        <v>4</v>
      </c>
      <c r="B733" s="16" t="s">
        <v>904</v>
      </c>
      <c r="C733" s="4" t="s">
        <v>17</v>
      </c>
      <c r="D733" s="5">
        <v>100</v>
      </c>
      <c r="E733" s="11">
        <v>100</v>
      </c>
      <c r="F733" s="5">
        <v>100</v>
      </c>
      <c r="G733" s="5">
        <v>100</v>
      </c>
      <c r="H733" s="61"/>
      <c r="I733" s="5"/>
      <c r="J733" s="85"/>
    </row>
    <row r="734" spans="1:10" ht="51" hidden="1" customHeight="1" x14ac:dyDescent="0.2">
      <c r="A734" s="14" t="s">
        <v>3</v>
      </c>
      <c r="B734" s="16" t="s">
        <v>905</v>
      </c>
      <c r="C734" s="4" t="s">
        <v>329</v>
      </c>
      <c r="D734" s="5">
        <v>4500</v>
      </c>
      <c r="E734" s="11">
        <v>3000</v>
      </c>
      <c r="F734" s="5">
        <v>4500</v>
      </c>
      <c r="G734" s="5">
        <v>150</v>
      </c>
      <c r="H734" s="61"/>
      <c r="I734" s="4" t="s">
        <v>906</v>
      </c>
      <c r="J734" s="85"/>
    </row>
    <row r="735" spans="1:10" ht="63.75" hidden="1" customHeight="1" x14ac:dyDescent="0.2">
      <c r="A735" s="14" t="s">
        <v>9</v>
      </c>
      <c r="B735" s="16" t="s">
        <v>907</v>
      </c>
      <c r="C735" s="4" t="s">
        <v>146</v>
      </c>
      <c r="D735" s="5">
        <v>2500</v>
      </c>
      <c r="E735" s="11">
        <v>2500</v>
      </c>
      <c r="F735" s="5">
        <v>2984</v>
      </c>
      <c r="G735" s="5">
        <v>119</v>
      </c>
      <c r="H735" s="61"/>
      <c r="I735" s="4" t="s">
        <v>908</v>
      </c>
      <c r="J735" s="85"/>
    </row>
    <row r="736" spans="1:10" ht="38.25" hidden="1" customHeight="1" x14ac:dyDescent="0.2">
      <c r="A736" s="14" t="s">
        <v>27</v>
      </c>
      <c r="B736" s="16" t="s">
        <v>909</v>
      </c>
      <c r="C736" s="4" t="s">
        <v>910</v>
      </c>
      <c r="D736" s="5">
        <v>25</v>
      </c>
      <c r="E736" s="11">
        <v>25</v>
      </c>
      <c r="F736" s="5">
        <v>26</v>
      </c>
      <c r="G736" s="5">
        <v>104</v>
      </c>
      <c r="H736" s="61"/>
      <c r="I736" s="4" t="s">
        <v>911</v>
      </c>
      <c r="J736" s="85"/>
    </row>
    <row r="737" spans="1:15" ht="38.25" hidden="1" customHeight="1" x14ac:dyDescent="0.2">
      <c r="A737" s="14" t="s">
        <v>28</v>
      </c>
      <c r="B737" s="16" t="s">
        <v>912</v>
      </c>
      <c r="C737" s="4" t="s">
        <v>910</v>
      </c>
      <c r="D737" s="4">
        <v>1</v>
      </c>
      <c r="E737" s="84">
        <v>1</v>
      </c>
      <c r="F737" s="4">
        <v>0</v>
      </c>
      <c r="G737" s="4">
        <v>0</v>
      </c>
      <c r="H737" s="71"/>
      <c r="I737" s="4" t="s">
        <v>913</v>
      </c>
      <c r="J737" s="85"/>
    </row>
    <row r="738" spans="1:15" ht="19.5" customHeight="1" x14ac:dyDescent="0.2">
      <c r="A738" s="49" t="s">
        <v>1036</v>
      </c>
      <c r="B738" s="196" t="s">
        <v>1037</v>
      </c>
      <c r="C738" s="196"/>
      <c r="D738" s="196"/>
      <c r="E738" s="196"/>
      <c r="F738" s="196"/>
      <c r="G738" s="196"/>
      <c r="H738" s="196"/>
      <c r="I738" s="196"/>
      <c r="J738" s="196"/>
    </row>
    <row r="739" spans="1:15" s="89" customFormat="1" ht="25.5" x14ac:dyDescent="0.2">
      <c r="A739" s="98">
        <v>1</v>
      </c>
      <c r="B739" s="105" t="s">
        <v>1038</v>
      </c>
      <c r="C739" s="4" t="s">
        <v>8</v>
      </c>
      <c r="D739" s="5">
        <v>750</v>
      </c>
      <c r="E739" s="113">
        <v>950</v>
      </c>
      <c r="F739" s="133">
        <v>950</v>
      </c>
      <c r="G739" s="134">
        <v>100</v>
      </c>
      <c r="H739" s="104">
        <f>F739/D739*100</f>
        <v>126.66666666666666</v>
      </c>
      <c r="I739" s="5"/>
      <c r="J739" s="4"/>
      <c r="K739" s="91"/>
      <c r="L739" s="91"/>
      <c r="M739" s="91"/>
      <c r="N739" s="91"/>
      <c r="O739" s="92"/>
    </row>
    <row r="740" spans="1:15" s="89" customFormat="1" ht="42" customHeight="1" x14ac:dyDescent="0.2">
      <c r="A740" s="5" t="s">
        <v>3</v>
      </c>
      <c r="B740" s="105" t="s">
        <v>1039</v>
      </c>
      <c r="C740" s="5" t="s">
        <v>17</v>
      </c>
      <c r="D740" s="5">
        <v>30</v>
      </c>
      <c r="E740" s="5">
        <v>37</v>
      </c>
      <c r="F740" s="5">
        <v>36.299999999999997</v>
      </c>
      <c r="G740" s="103">
        <f>F740/E740*100</f>
        <v>98.108108108108098</v>
      </c>
      <c r="H740" s="4" t="s">
        <v>1232</v>
      </c>
      <c r="I740" s="191" t="s">
        <v>1250</v>
      </c>
      <c r="J740" s="5"/>
      <c r="K740" s="91"/>
      <c r="L740" s="91"/>
      <c r="M740" s="91"/>
      <c r="N740" s="91"/>
      <c r="O740" s="92"/>
    </row>
    <row r="741" spans="1:15" s="89" customFormat="1" ht="51" x14ac:dyDescent="0.2">
      <c r="A741" s="5" t="s">
        <v>9</v>
      </c>
      <c r="B741" s="105" t="s">
        <v>1040</v>
      </c>
      <c r="C741" s="5" t="s">
        <v>17</v>
      </c>
      <c r="D741" s="5">
        <v>5.7</v>
      </c>
      <c r="E741" s="5">
        <v>6.8</v>
      </c>
      <c r="F741" s="5">
        <v>6.6</v>
      </c>
      <c r="G741" s="103">
        <v>97</v>
      </c>
      <c r="H741" s="4" t="s">
        <v>1233</v>
      </c>
      <c r="I741" s="5"/>
      <c r="J741" s="5"/>
      <c r="K741" s="91"/>
      <c r="L741" s="91"/>
      <c r="M741" s="91"/>
      <c r="N741" s="91"/>
      <c r="O741" s="92"/>
    </row>
    <row r="742" spans="1:15" s="89" customFormat="1" ht="38.25" x14ac:dyDescent="0.2">
      <c r="A742" s="5" t="s">
        <v>27</v>
      </c>
      <c r="B742" s="105" t="s">
        <v>1041</v>
      </c>
      <c r="C742" s="5" t="s">
        <v>17</v>
      </c>
      <c r="D742" s="5"/>
      <c r="E742" s="5">
        <v>60</v>
      </c>
      <c r="F742" s="5">
        <v>77</v>
      </c>
      <c r="G742" s="103">
        <v>128</v>
      </c>
      <c r="H742" s="4" t="s">
        <v>13</v>
      </c>
      <c r="I742" s="5"/>
      <c r="J742" s="5"/>
      <c r="K742" s="91"/>
      <c r="L742" s="91"/>
      <c r="M742" s="91"/>
      <c r="N742" s="91"/>
      <c r="O742" s="92"/>
    </row>
    <row r="743" spans="1:15" s="89" customFormat="1" ht="43.5" customHeight="1" x14ac:dyDescent="0.2">
      <c r="A743" s="5" t="s">
        <v>28</v>
      </c>
      <c r="B743" s="105" t="s">
        <v>1042</v>
      </c>
      <c r="C743" s="5" t="s">
        <v>17</v>
      </c>
      <c r="D743" s="5">
        <v>64.2</v>
      </c>
      <c r="E743" s="5">
        <v>68</v>
      </c>
      <c r="F743" s="5">
        <v>68</v>
      </c>
      <c r="G743" s="103">
        <v>100</v>
      </c>
      <c r="H743" s="4" t="s">
        <v>1234</v>
      </c>
      <c r="I743" s="5"/>
      <c r="J743" s="5"/>
      <c r="K743" s="91"/>
      <c r="L743" s="91"/>
      <c r="M743" s="91"/>
      <c r="N743" s="91"/>
      <c r="O743" s="92"/>
    </row>
    <row r="744" spans="1:15" x14ac:dyDescent="0.2">
      <c r="A744" s="49" t="s">
        <v>1043</v>
      </c>
      <c r="B744" s="196" t="s">
        <v>1044</v>
      </c>
      <c r="C744" s="196"/>
      <c r="D744" s="196"/>
      <c r="E744" s="196"/>
      <c r="F744" s="196"/>
      <c r="G744" s="196"/>
      <c r="H744" s="196"/>
      <c r="I744" s="196"/>
      <c r="J744" s="196"/>
    </row>
    <row r="745" spans="1:15" s="89" customFormat="1" ht="42" customHeight="1" x14ac:dyDescent="0.2">
      <c r="A745" s="98">
        <v>1</v>
      </c>
      <c r="B745" s="105" t="s">
        <v>1045</v>
      </c>
      <c r="C745" s="4" t="s">
        <v>8</v>
      </c>
      <c r="D745" s="5">
        <v>25</v>
      </c>
      <c r="E745" s="113">
        <v>30</v>
      </c>
      <c r="F745" s="133">
        <v>33</v>
      </c>
      <c r="G745" s="133">
        <v>110</v>
      </c>
      <c r="H745" s="104">
        <f t="shared" ref="H745:H747" si="37">F745/D745*100</f>
        <v>132</v>
      </c>
      <c r="I745" s="4" t="s">
        <v>1072</v>
      </c>
      <c r="J745" s="4"/>
      <c r="K745" s="91"/>
      <c r="L745" s="91"/>
      <c r="M745" s="91"/>
      <c r="N745" s="91"/>
      <c r="O745" s="92"/>
    </row>
    <row r="746" spans="1:15" s="89" customFormat="1" ht="81" customHeight="1" x14ac:dyDescent="0.2">
      <c r="A746" s="5" t="s">
        <v>3</v>
      </c>
      <c r="B746" s="105" t="s">
        <v>1046</v>
      </c>
      <c r="C746" s="5" t="s">
        <v>8</v>
      </c>
      <c r="D746" s="5">
        <v>20</v>
      </c>
      <c r="E746" s="5">
        <v>25</v>
      </c>
      <c r="F746" s="5">
        <v>94</v>
      </c>
      <c r="G746" s="5">
        <v>376</v>
      </c>
      <c r="H746" s="103">
        <f t="shared" si="37"/>
        <v>470</v>
      </c>
      <c r="I746" s="4" t="s">
        <v>1073</v>
      </c>
      <c r="J746" s="4"/>
      <c r="K746" s="91"/>
      <c r="L746" s="91"/>
      <c r="M746" s="91"/>
      <c r="N746" s="91"/>
      <c r="O746" s="92"/>
    </row>
    <row r="747" spans="1:15" s="89" customFormat="1" ht="93.75" customHeight="1" x14ac:dyDescent="0.2">
      <c r="A747" s="5" t="s">
        <v>9</v>
      </c>
      <c r="B747" s="105" t="s">
        <v>1047</v>
      </c>
      <c r="C747" s="5" t="s">
        <v>146</v>
      </c>
      <c r="D747" s="5">
        <v>12</v>
      </c>
      <c r="E747" s="5">
        <v>50</v>
      </c>
      <c r="F747" s="5">
        <v>32</v>
      </c>
      <c r="G747" s="5">
        <v>64</v>
      </c>
      <c r="H747" s="103">
        <f t="shared" si="37"/>
        <v>266.66666666666663</v>
      </c>
      <c r="I747" s="4" t="s">
        <v>1163</v>
      </c>
      <c r="J747" s="4"/>
      <c r="K747" s="91"/>
      <c r="L747" s="91"/>
      <c r="M747" s="91"/>
      <c r="N747" s="91"/>
      <c r="O747" s="92"/>
    </row>
    <row r="748" spans="1:15" s="89" customFormat="1" ht="25.5" x14ac:dyDescent="0.2">
      <c r="A748" s="5" t="s">
        <v>27</v>
      </c>
      <c r="B748" s="105" t="s">
        <v>1048</v>
      </c>
      <c r="C748" s="5" t="s">
        <v>146</v>
      </c>
      <c r="D748" s="5">
        <v>45</v>
      </c>
      <c r="E748" s="5">
        <v>60</v>
      </c>
      <c r="F748" s="5">
        <v>63</v>
      </c>
      <c r="G748" s="5">
        <v>105</v>
      </c>
      <c r="H748" s="103">
        <f>F748/D748*100</f>
        <v>140</v>
      </c>
      <c r="I748" s="4"/>
      <c r="J748" s="4"/>
      <c r="K748" s="91"/>
      <c r="L748" s="91"/>
      <c r="M748" s="91"/>
      <c r="N748" s="91"/>
      <c r="O748" s="92"/>
    </row>
    <row r="749" spans="1:15" x14ac:dyDescent="0.2">
      <c r="A749" s="49" t="s">
        <v>1049</v>
      </c>
      <c r="B749" s="196" t="s">
        <v>1050</v>
      </c>
      <c r="C749" s="196"/>
      <c r="D749" s="196"/>
      <c r="E749" s="196"/>
      <c r="F749" s="196"/>
      <c r="G749" s="196"/>
      <c r="H749" s="196"/>
      <c r="I749" s="196"/>
      <c r="J749" s="196"/>
    </row>
    <row r="750" spans="1:15" s="89" customFormat="1" ht="55.5" customHeight="1" x14ac:dyDescent="0.2">
      <c r="A750" s="98">
        <v>1</v>
      </c>
      <c r="B750" s="105" t="s">
        <v>1051</v>
      </c>
      <c r="C750" s="4" t="s">
        <v>17</v>
      </c>
      <c r="D750" s="5">
        <v>70</v>
      </c>
      <c r="E750" s="104">
        <v>72</v>
      </c>
      <c r="F750" s="133">
        <v>73</v>
      </c>
      <c r="G750" s="133">
        <v>101.4</v>
      </c>
      <c r="H750" s="104" t="s">
        <v>1226</v>
      </c>
      <c r="I750" s="4"/>
      <c r="J750" s="4"/>
      <c r="K750" s="91"/>
      <c r="L750" s="91"/>
      <c r="M750" s="91"/>
      <c r="N750" s="91"/>
      <c r="O750" s="92"/>
    </row>
    <row r="751" spans="1:15" s="89" customFormat="1" ht="210.75" customHeight="1" x14ac:dyDescent="0.2">
      <c r="A751" s="5" t="s">
        <v>3</v>
      </c>
      <c r="B751" s="105" t="s">
        <v>1052</v>
      </c>
      <c r="C751" s="5" t="s">
        <v>17</v>
      </c>
      <c r="D751" s="5">
        <v>83.4</v>
      </c>
      <c r="E751" s="5">
        <v>85</v>
      </c>
      <c r="F751" s="5">
        <v>48.1</v>
      </c>
      <c r="G751" s="5">
        <v>56.6</v>
      </c>
      <c r="H751" s="104" t="s">
        <v>1235</v>
      </c>
      <c r="I751" s="4" t="s">
        <v>1055</v>
      </c>
      <c r="J751" s="5"/>
      <c r="K751" s="91"/>
      <c r="L751" s="91"/>
      <c r="M751" s="91"/>
      <c r="N751" s="91"/>
      <c r="O751" s="92"/>
    </row>
    <row r="752" spans="1:15" s="89" customFormat="1" ht="67.5" customHeight="1" x14ac:dyDescent="0.2">
      <c r="A752" s="5" t="s">
        <v>9</v>
      </c>
      <c r="B752" s="105" t="s">
        <v>1053</v>
      </c>
      <c r="C752" s="5" t="s">
        <v>17</v>
      </c>
      <c r="D752" s="5">
        <v>20</v>
      </c>
      <c r="E752" s="5">
        <v>21</v>
      </c>
      <c r="F752" s="5">
        <v>21</v>
      </c>
      <c r="G752" s="5">
        <v>100</v>
      </c>
      <c r="H752" s="104" t="s">
        <v>1142</v>
      </c>
      <c r="I752" s="5"/>
      <c r="J752" s="5"/>
      <c r="K752" s="91"/>
      <c r="L752" s="91"/>
      <c r="M752" s="91"/>
      <c r="N752" s="91"/>
      <c r="O752" s="92"/>
    </row>
    <row r="753" spans="1:15" s="89" customFormat="1" ht="105.75" customHeight="1" x14ac:dyDescent="0.2">
      <c r="A753" s="5" t="s">
        <v>27</v>
      </c>
      <c r="B753" s="105" t="s">
        <v>1054</v>
      </c>
      <c r="C753" s="5" t="s">
        <v>146</v>
      </c>
      <c r="D753" s="5">
        <v>371</v>
      </c>
      <c r="E753" s="5">
        <v>380</v>
      </c>
      <c r="F753" s="5">
        <v>387</v>
      </c>
      <c r="G753" s="5">
        <v>101.8</v>
      </c>
      <c r="H753" s="103">
        <f>F753/D753*100</f>
        <v>104.31266846361187</v>
      </c>
      <c r="I753" s="5"/>
      <c r="J753" s="5"/>
      <c r="K753" s="91"/>
      <c r="L753" s="91"/>
      <c r="M753" s="91"/>
      <c r="N753" s="91"/>
      <c r="O753" s="92"/>
    </row>
  </sheetData>
  <mergeCells count="158">
    <mergeCell ref="B738:J738"/>
    <mergeCell ref="B227:J227"/>
    <mergeCell ref="B370:J370"/>
    <mergeCell ref="B376:J376"/>
    <mergeCell ref="B380:J380"/>
    <mergeCell ref="B384:J384"/>
    <mergeCell ref="B388:J388"/>
    <mergeCell ref="B356:J356"/>
    <mergeCell ref="B361:J361"/>
    <mergeCell ref="B348:J348"/>
    <mergeCell ref="B366:J366"/>
    <mergeCell ref="I367:I368"/>
    <mergeCell ref="B323:J323"/>
    <mergeCell ref="B329:J329"/>
    <mergeCell ref="B333:J333"/>
    <mergeCell ref="I228:I229"/>
    <mergeCell ref="I230:I234"/>
    <mergeCell ref="I450:I452"/>
    <mergeCell ref="J554:J555"/>
    <mergeCell ref="J556:J557"/>
    <mergeCell ref="B394:J394"/>
    <mergeCell ref="B398:J398"/>
    <mergeCell ref="B423:J423"/>
    <mergeCell ref="B429:J429"/>
    <mergeCell ref="B744:J744"/>
    <mergeCell ref="B749:J749"/>
    <mergeCell ref="B711:J711"/>
    <mergeCell ref="B717:J717"/>
    <mergeCell ref="A720:J720"/>
    <mergeCell ref="A728:J728"/>
    <mergeCell ref="A266:A267"/>
    <mergeCell ref="A268:A269"/>
    <mergeCell ref="B270:J270"/>
    <mergeCell ref="I271:I275"/>
    <mergeCell ref="B280:J280"/>
    <mergeCell ref="B289:J289"/>
    <mergeCell ref="B317:J317"/>
    <mergeCell ref="B312:J312"/>
    <mergeCell ref="B673:J673"/>
    <mergeCell ref="B597:J597"/>
    <mergeCell ref="B680:J680"/>
    <mergeCell ref="B608:J608"/>
    <mergeCell ref="A611:I611"/>
    <mergeCell ref="B707:J707"/>
    <mergeCell ref="B699:J699"/>
    <mergeCell ref="A732:J732"/>
    <mergeCell ref="B391:J391"/>
    <mergeCell ref="I392:I393"/>
    <mergeCell ref="B703:J703"/>
    <mergeCell ref="B93:J93"/>
    <mergeCell ref="B103:J103"/>
    <mergeCell ref="B109:J109"/>
    <mergeCell ref="B114:J114"/>
    <mergeCell ref="B24:J24"/>
    <mergeCell ref="B59:J59"/>
    <mergeCell ref="B75:J75"/>
    <mergeCell ref="B83:J83"/>
    <mergeCell ref="B164:B165"/>
    <mergeCell ref="B618:J618"/>
    <mergeCell ref="B622:J622"/>
    <mergeCell ref="B627:J627"/>
    <mergeCell ref="B631:J631"/>
    <mergeCell ref="B152:J152"/>
    <mergeCell ref="B690:J690"/>
    <mergeCell ref="B192:J192"/>
    <mergeCell ref="B188:J188"/>
    <mergeCell ref="B190:J190"/>
    <mergeCell ref="B182:J182"/>
    <mergeCell ref="B166:B167"/>
    <mergeCell ref="B344:J344"/>
    <mergeCell ref="B120:J120"/>
    <mergeCell ref="B139:J139"/>
    <mergeCell ref="A149:J149"/>
    <mergeCell ref="I162:I163"/>
    <mergeCell ref="I164:I165"/>
    <mergeCell ref="I166:I167"/>
    <mergeCell ref="J166:J167"/>
    <mergeCell ref="A166:A167"/>
    <mergeCell ref="A164:A165"/>
    <mergeCell ref="B87:J87"/>
    <mergeCell ref="B634:J634"/>
    <mergeCell ref="B648:J648"/>
    <mergeCell ref="B433:J433"/>
    <mergeCell ref="B436:J436"/>
    <mergeCell ref="B178:J178"/>
    <mergeCell ref="B215:J215"/>
    <mergeCell ref="B210:J210"/>
    <mergeCell ref="B220:J220"/>
    <mergeCell ref="B223:J223"/>
    <mergeCell ref="B200:J200"/>
    <mergeCell ref="B197:J197"/>
    <mergeCell ref="B258:J258"/>
    <mergeCell ref="B300:J300"/>
    <mergeCell ref="B263:J263"/>
    <mergeCell ref="B306:J306"/>
    <mergeCell ref="B48:J48"/>
    <mergeCell ref="B17:J17"/>
    <mergeCell ref="A264:A265"/>
    <mergeCell ref="B294:J294"/>
    <mergeCell ref="B297:J297"/>
    <mergeCell ref="A3:J3"/>
    <mergeCell ref="E6:G6"/>
    <mergeCell ref="D5:G5"/>
    <mergeCell ref="I5:I7"/>
    <mergeCell ref="A5:A7"/>
    <mergeCell ref="B5:B7"/>
    <mergeCell ref="C5:C7"/>
    <mergeCell ref="J5:J7"/>
    <mergeCell ref="D6:D7"/>
    <mergeCell ref="H5:H7"/>
    <mergeCell ref="B253:J253"/>
    <mergeCell ref="I116:I119"/>
    <mergeCell ref="B13:J13"/>
    <mergeCell ref="B10:J10"/>
    <mergeCell ref="B50:J50"/>
    <mergeCell ref="B126:J126"/>
    <mergeCell ref="B130:J130"/>
    <mergeCell ref="B132:J132"/>
    <mergeCell ref="B134:J134"/>
    <mergeCell ref="A554:A555"/>
    <mergeCell ref="A556:A557"/>
    <mergeCell ref="B335:J335"/>
    <mergeCell ref="B528:J528"/>
    <mergeCell ref="A543:A546"/>
    <mergeCell ref="B509:J509"/>
    <mergeCell ref="B513:J513"/>
    <mergeCell ref="B516:J516"/>
    <mergeCell ref="B521:J521"/>
    <mergeCell ref="B526:J526"/>
    <mergeCell ref="B439:J439"/>
    <mergeCell ref="B453:J453"/>
    <mergeCell ref="B476:J476"/>
    <mergeCell ref="B497:J497"/>
    <mergeCell ref="B499:J499"/>
    <mergeCell ref="B657:J657"/>
    <mergeCell ref="B664:J664"/>
    <mergeCell ref="B667:J667"/>
    <mergeCell ref="B549:J549"/>
    <mergeCell ref="B558:J558"/>
    <mergeCell ref="B565:J565"/>
    <mergeCell ref="B572:J572"/>
    <mergeCell ref="B577:J577"/>
    <mergeCell ref="B579:J579"/>
    <mergeCell ref="B584:J584"/>
    <mergeCell ref="B654:J654"/>
    <mergeCell ref="J550:J551"/>
    <mergeCell ref="I550:I551"/>
    <mergeCell ref="B550:B551"/>
    <mergeCell ref="B552:B553"/>
    <mergeCell ref="I552:I553"/>
    <mergeCell ref="I554:I555"/>
    <mergeCell ref="I556:I557"/>
    <mergeCell ref="B556:B557"/>
    <mergeCell ref="B554:B555"/>
    <mergeCell ref="J552:J553"/>
    <mergeCell ref="A603:J603"/>
    <mergeCell ref="A550:A551"/>
    <mergeCell ref="A552:A553"/>
  </mergeCells>
  <hyperlinks>
    <hyperlink ref="B440" location="Par553" display="Par553"/>
    <hyperlink ref="B441" location="Par553" display="Par553"/>
    <hyperlink ref="B442" location="Par553" display="Par553"/>
    <hyperlink ref="B443" location="Par553" display="Par553"/>
    <hyperlink ref="B444" location="Par553" display="Par553"/>
    <hyperlink ref="B445" location="Par553" display="Par553"/>
    <hyperlink ref="B446" location="Par553" display="Par553"/>
    <hyperlink ref="B447" location="Par553" display="Par553"/>
    <hyperlink ref="B448" location="Par554" display="Par554"/>
    <hyperlink ref="B449" location="Par553" display="Par553"/>
    <hyperlink ref="B450" location="Par553" display="Par553"/>
    <hyperlink ref="B451" location="Par553" display="Par553"/>
    <hyperlink ref="B452" location="Par553" display="Par553"/>
    <hyperlink ref="B454" location="Par2475" display="Par2475"/>
    <hyperlink ref="B455" location="Par2475" display="Par2475"/>
    <hyperlink ref="B456" location="Par2475" display="Par2475"/>
    <hyperlink ref="B459" location="Par2475" display="Par2475"/>
    <hyperlink ref="B460" location="Par2475" display="Par2475"/>
    <hyperlink ref="B461" location="Par2476" display="Par2476"/>
    <hyperlink ref="B462" location="Par2476" display="Par2476"/>
    <hyperlink ref="B463" location="Par2476" display="Par2476"/>
    <hyperlink ref="B464" location="Par2476" display="Par2476"/>
    <hyperlink ref="B465" location="Par2476" display="Par2476"/>
    <hyperlink ref="B466" location="Par2476" display="Par2476"/>
    <hyperlink ref="B467" location="Par2476" display="Par2476"/>
    <hyperlink ref="B468" location="Par2476" display="Par2476"/>
    <hyperlink ref="B469" location="Par2476" display="Par2476"/>
    <hyperlink ref="B470" location="Par2476" display="Par2476"/>
    <hyperlink ref="B471" location="Par2475" display="Par2475"/>
    <hyperlink ref="B472" location="Par2475" display="Par2475"/>
    <hyperlink ref="B473" location="Par2475" display="Par2475"/>
    <hyperlink ref="B474" location="Par2474" display="Par2474"/>
    <hyperlink ref="B477" location="Par5042" display="Par5042"/>
    <hyperlink ref="B478" location="Par5042" display="Par5042"/>
    <hyperlink ref="B479" location="Par5042" display="Par5042"/>
    <hyperlink ref="B480" location="Par5042" display="Par5042"/>
    <hyperlink ref="B481" location="Par5042" display="Par5042"/>
    <hyperlink ref="B482" location="Par5042" display="Par5042"/>
    <hyperlink ref="B483" location="Par5042" display="Par5042"/>
    <hyperlink ref="B484" location="Par5042" display="Par5042"/>
    <hyperlink ref="B485" location="Par5042" display="Par5042"/>
    <hyperlink ref="B486" location="Par5042" display="Par5042"/>
    <hyperlink ref="B487" location="Par5042" display="Par5042"/>
    <hyperlink ref="B489" location="Par5042" display="Par5042"/>
    <hyperlink ref="B490" location="Par5042" display="Par5042"/>
    <hyperlink ref="B491" location="Par5042" display="Par5042"/>
    <hyperlink ref="B492" location="Par5042" display="Par5042"/>
    <hyperlink ref="B493" location="Par5042" display="Par5042"/>
    <hyperlink ref="B494" location="Par5043" display="Par5043"/>
    <hyperlink ref="B495" location="Par5043" display="Par5043"/>
    <hyperlink ref="B496" location="Par5043" display="Par5043"/>
    <hyperlink ref="B498" location="Par7494" display="Par7494"/>
    <hyperlink ref="B500" location="Par8292" display="Par8292"/>
    <hyperlink ref="B501" location="Par8292" display="Par8292"/>
    <hyperlink ref="B502" location="Par8292" display="Par8292"/>
    <hyperlink ref="B503" location="Par8291" display="Par8291"/>
    <hyperlink ref="B504" location="Par8291" display="Par8291"/>
    <hyperlink ref="B505" location="Par8292" display="Par8292"/>
    <hyperlink ref="B506" location="Par8292" display="Par8292"/>
    <hyperlink ref="B507" location="Par8292" display="Par8292"/>
    <hyperlink ref="B508" location="Par8292" display="Par8292"/>
    <hyperlink ref="B510" location="Par9336" display="Par9336"/>
    <hyperlink ref="B512" location="Par9336" display="Par9336"/>
    <hyperlink ref="B527" location="Par12346" display="Par12346"/>
    <hyperlink ref="B676" location="Par1639" display="Par1639"/>
    <hyperlink ref="B677" location="Par1716" display="Par1716"/>
    <hyperlink ref="B678" location="Par1809" display="Par1809"/>
    <hyperlink ref="B729" location="Par7501" display="Par7501"/>
    <hyperlink ref="B731" location="Par7502" display="Par7502"/>
  </hyperlinks>
  <pageMargins left="0.31496062992125984" right="0.31496062992125984" top="0.31496062992125984" bottom="0.31496062992125984" header="0" footer="0"/>
  <pageSetup paperSize="9" scale="57" fitToHeight="0" orientation="portrait" r:id="rId1"/>
  <headerFooter alignWithMargins="0">
    <oddHeader>&amp;C&amp;P</oddHeader>
  </headerFooter>
  <rowBreaks count="1" manualBreakCount="1">
    <brk id="1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Пешкова В.А.</cp:lastModifiedBy>
  <cp:lastPrinted>2016-03-21T11:34:38Z</cp:lastPrinted>
  <dcterms:created xsi:type="dcterms:W3CDTF">2011-03-11T07:20:03Z</dcterms:created>
  <dcterms:modified xsi:type="dcterms:W3CDTF">2016-04-12T08:05:50Z</dcterms:modified>
</cp:coreProperties>
</file>